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240" yWindow="495" windowWidth="23655" windowHeight="9405"/>
  </bookViews>
  <sheets>
    <sheet name="Rekapitulace stavby" sheetId="1" r:id="rId1"/>
    <sheet name="SO01 - Oprava střechy a s..." sheetId="2" r:id="rId2"/>
    <sheet name="SO02 - Oprava soc. zaříze..." sheetId="3" r:id="rId3"/>
  </sheets>
  <definedNames>
    <definedName name="_xlnm._FilterDatabase" localSheetId="1" hidden="1">'SO01 - Oprava střechy a s...'!$C$142:$K$424</definedName>
    <definedName name="_xlnm._FilterDatabase" localSheetId="2" hidden="1">'SO02 - Oprava soc. zaříze...'!$C$134:$K$297</definedName>
    <definedName name="_xlnm.Print_Titles" localSheetId="0">'Rekapitulace stavby'!$92:$92</definedName>
    <definedName name="_xlnm.Print_Titles" localSheetId="1">'SO01 - Oprava střechy a s...'!$142:$142</definedName>
    <definedName name="_xlnm.Print_Titles" localSheetId="2">'SO02 - Oprava soc. zaříze...'!$134:$134</definedName>
    <definedName name="_xlnm.Print_Area" localSheetId="0">'Rekapitulace stavby'!$D$4:$AO$76,'Rekapitulace stavby'!$C$82:$AQ$97</definedName>
    <definedName name="_xlnm.Print_Area" localSheetId="1">'SO01 - Oprava střechy a s...'!$C$4:$J$76,'SO01 - Oprava střechy a s...'!$C$82:$J$124,'SO01 - Oprava střechy a s...'!$C$130:$K$424</definedName>
    <definedName name="_xlnm.Print_Area" localSheetId="2">'SO02 - Oprava soc. zaříze...'!$C$4:$J$76,'SO02 - Oprava soc. zaříze...'!$C$82:$J$116,'SO02 - Oprava soc. zaříze...'!$C$122:$K$297</definedName>
  </definedNames>
  <calcPr calcId="124519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297" i="3"/>
  <c r="BH297"/>
  <c r="BG297"/>
  <c r="BF297"/>
  <c r="T297"/>
  <c r="T296" s="1"/>
  <c r="T295" s="1"/>
  <c r="R297"/>
  <c r="R296"/>
  <c r="R295" s="1"/>
  <c r="P297"/>
  <c r="P296" s="1"/>
  <c r="P295" s="1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T204" s="1"/>
  <c r="R205"/>
  <c r="R204"/>
  <c r="P205"/>
  <c r="P204" s="1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J132"/>
  <c r="J131"/>
  <c r="F131"/>
  <c r="F129"/>
  <c r="E127"/>
  <c r="J92"/>
  <c r="J91"/>
  <c r="F91"/>
  <c r="F89"/>
  <c r="E87"/>
  <c r="J18"/>
  <c r="E18"/>
  <c r="F132"/>
  <c r="J17"/>
  <c r="J12"/>
  <c r="J129" s="1"/>
  <c r="E7"/>
  <c r="E85" s="1"/>
  <c r="J37" i="2"/>
  <c r="J36"/>
  <c r="AY95" i="1"/>
  <c r="J35" i="2"/>
  <c r="AX95" i="1"/>
  <c r="BI424" i="2"/>
  <c r="BH424"/>
  <c r="BG424"/>
  <c r="BF424"/>
  <c r="T424"/>
  <c r="T423"/>
  <c r="T422" s="1"/>
  <c r="R424"/>
  <c r="R423" s="1"/>
  <c r="R422" s="1"/>
  <c r="P424"/>
  <c r="P423"/>
  <c r="P422" s="1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T294"/>
  <c r="R295"/>
  <c r="R294" s="1"/>
  <c r="P295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T212" s="1"/>
  <c r="R213"/>
  <c r="R212"/>
  <c r="P213"/>
  <c r="P212" s="1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 s="1"/>
  <c r="P146"/>
  <c r="P145"/>
  <c r="J140"/>
  <c r="J139"/>
  <c r="F139"/>
  <c r="F137"/>
  <c r="E135"/>
  <c r="J92"/>
  <c r="J91"/>
  <c r="F91"/>
  <c r="F89"/>
  <c r="E87"/>
  <c r="J18"/>
  <c r="E18"/>
  <c r="F92"/>
  <c r="J17"/>
  <c r="J12"/>
  <c r="J137"/>
  <c r="E7"/>
  <c r="E85" s="1"/>
  <c r="L90" i="1"/>
  <c r="AM90"/>
  <c r="AM89"/>
  <c r="L89"/>
  <c r="AM87"/>
  <c r="L87"/>
  <c r="L85"/>
  <c r="L84"/>
  <c r="BK297" i="3"/>
  <c r="J297"/>
  <c r="BK294"/>
  <c r="J294"/>
  <c r="BK293"/>
  <c r="J293"/>
  <c r="BK292"/>
  <c r="BK291"/>
  <c r="J290"/>
  <c r="J289"/>
  <c r="BK288"/>
  <c r="BK287"/>
  <c r="J286"/>
  <c r="BK285"/>
  <c r="BK284"/>
  <c r="J282"/>
  <c r="BK281"/>
  <c r="BK280"/>
  <c r="J279"/>
  <c r="J278"/>
  <c r="J276"/>
  <c r="BK272"/>
  <c r="J271"/>
  <c r="BK264"/>
  <c r="J263"/>
  <c r="J261"/>
  <c r="J260"/>
  <c r="J258"/>
  <c r="J250"/>
  <c r="BK246"/>
  <c r="J244"/>
  <c r="BK241"/>
  <c r="J235"/>
  <c r="BK231"/>
  <c r="BK230"/>
  <c r="BK228"/>
  <c r="BK227"/>
  <c r="BK224"/>
  <c r="J223"/>
  <c r="J220"/>
  <c r="BK218"/>
  <c r="BK212"/>
  <c r="BK209"/>
  <c r="J208"/>
  <c r="BK203"/>
  <c r="BK202"/>
  <c r="J201"/>
  <c r="BK199"/>
  <c r="BK196"/>
  <c r="J195"/>
  <c r="J190"/>
  <c r="BK186"/>
  <c r="J185"/>
  <c r="J184"/>
  <c r="J183"/>
  <c r="J182"/>
  <c r="BK181"/>
  <c r="J180"/>
  <c r="J179"/>
  <c r="BK176"/>
  <c r="BK175"/>
  <c r="BK174"/>
  <c r="BK172"/>
  <c r="J171"/>
  <c r="J167"/>
  <c r="J166"/>
  <c r="BK164"/>
  <c r="BK163"/>
  <c r="BK162"/>
  <c r="J158"/>
  <c r="BK156"/>
  <c r="BK155"/>
  <c r="BK152"/>
  <c r="BK151"/>
  <c r="BK148"/>
  <c r="J144"/>
  <c r="BK138"/>
  <c r="J416" i="2"/>
  <c r="J414"/>
  <c r="J412"/>
  <c r="J411"/>
  <c r="J410"/>
  <c r="J408"/>
  <c r="J406"/>
  <c r="BK405"/>
  <c r="BK404"/>
  <c r="BK402"/>
  <c r="BK395"/>
  <c r="J394"/>
  <c r="BK388"/>
  <c r="BK387"/>
  <c r="J384"/>
  <c r="J382"/>
  <c r="J381"/>
  <c r="J380"/>
  <c r="J379"/>
  <c r="J378"/>
  <c r="J377"/>
  <c r="J376"/>
  <c r="J373"/>
  <c r="J372"/>
  <c r="J368"/>
  <c r="J366"/>
  <c r="J359"/>
  <c r="BK358"/>
  <c r="J355"/>
  <c r="BK354"/>
  <c r="BK353"/>
  <c r="BK345"/>
  <c r="BK344"/>
  <c r="J343"/>
  <c r="BK342"/>
  <c r="BK341"/>
  <c r="J338"/>
  <c r="BK337"/>
  <c r="BK336"/>
  <c r="BK332"/>
  <c r="J329"/>
  <c r="J326"/>
  <c r="BK323"/>
  <c r="BK321"/>
  <c r="J320"/>
  <c r="BK319"/>
  <c r="BK316"/>
  <c r="BK315"/>
  <c r="BK314"/>
  <c r="J313"/>
  <c r="BK312"/>
  <c r="BK309"/>
  <c r="J308"/>
  <c r="J304"/>
  <c r="BK299"/>
  <c r="BK298"/>
  <c r="BK295"/>
  <c r="J293"/>
  <c r="J292"/>
  <c r="J289"/>
  <c r="BK288"/>
  <c r="BK287"/>
  <c r="BK284"/>
  <c r="J282"/>
  <c r="BK276"/>
  <c r="J275"/>
  <c r="J267"/>
  <c r="BK266"/>
  <c r="BK264"/>
  <c r="J263"/>
  <c r="BK258"/>
  <c r="BK255"/>
  <c r="J254"/>
  <c r="BK251"/>
  <c r="J250"/>
  <c r="BK247"/>
  <c r="J238"/>
  <c r="BK233"/>
  <c r="BK230"/>
  <c r="J227"/>
  <c r="BK226"/>
  <c r="BK225"/>
  <c r="J221"/>
  <c r="BK219"/>
  <c r="J218"/>
  <c r="BK213"/>
  <c r="BK209"/>
  <c r="J208"/>
  <c r="BK207"/>
  <c r="BK206"/>
  <c r="BK205"/>
  <c r="J203"/>
  <c r="BK200"/>
  <c r="J199"/>
  <c r="BK198"/>
  <c r="J195"/>
  <c r="BK194"/>
  <c r="BK193"/>
  <c r="J192"/>
  <c r="J191"/>
  <c r="BK189"/>
  <c r="BK178"/>
  <c r="J177"/>
  <c r="BK176"/>
  <c r="J175"/>
  <c r="J173"/>
  <c r="J172"/>
  <c r="BK170"/>
  <c r="BK166"/>
  <c r="J165"/>
  <c r="BK162"/>
  <c r="J155"/>
  <c r="BK153"/>
  <c r="J152"/>
  <c r="BK150"/>
  <c r="BK148"/>
  <c r="J292" i="3"/>
  <c r="J291"/>
  <c r="BK290"/>
  <c r="J277"/>
  <c r="J275"/>
  <c r="J273"/>
  <c r="BK271"/>
  <c r="BK270"/>
  <c r="BK269"/>
  <c r="J268"/>
  <c r="BK267"/>
  <c r="J266"/>
  <c r="BK265"/>
  <c r="J264"/>
  <c r="BK261"/>
  <c r="BK260"/>
  <c r="BK257"/>
  <c r="J256"/>
  <c r="BK255"/>
  <c r="J254"/>
  <c r="BK253"/>
  <c r="J247"/>
  <c r="BK244"/>
  <c r="BK243"/>
  <c r="BK242"/>
  <c r="BK239"/>
  <c r="BK238"/>
  <c r="J229"/>
  <c r="BK226"/>
  <c r="BK225"/>
  <c r="J224"/>
  <c r="BK223"/>
  <c r="J222"/>
  <c r="BK221"/>
  <c r="J218"/>
  <c r="BK217"/>
  <c r="J216"/>
  <c r="J213"/>
  <c r="J211"/>
  <c r="BK208"/>
  <c r="J202"/>
  <c r="BK201"/>
  <c r="BK200"/>
  <c r="J199"/>
  <c r="BK197"/>
  <c r="BK194"/>
  <c r="BK187"/>
  <c r="J186"/>
  <c r="BK182"/>
  <c r="J181"/>
  <c r="BK180"/>
  <c r="BK179"/>
  <c r="BK178"/>
  <c r="J174"/>
  <c r="J173"/>
  <c r="BK170"/>
  <c r="J169"/>
  <c r="BK168"/>
  <c r="BK167"/>
  <c r="BK166"/>
  <c r="J165"/>
  <c r="J164"/>
  <c r="J161"/>
  <c r="J160"/>
  <c r="J157"/>
  <c r="J154"/>
  <c r="BK153"/>
  <c r="J150"/>
  <c r="J149"/>
  <c r="J148"/>
  <c r="BK147"/>
  <c r="BK144"/>
  <c r="J143"/>
  <c r="BK141"/>
  <c r="BK140"/>
  <c r="BK139"/>
  <c r="BK424" i="2"/>
  <c r="J424"/>
  <c r="BK421"/>
  <c r="J421"/>
  <c r="BK420"/>
  <c r="J420"/>
  <c r="BK419"/>
  <c r="J419"/>
  <c r="BK418"/>
  <c r="J417"/>
  <c r="BK416"/>
  <c r="BK415"/>
  <c r="J415"/>
  <c r="BK411"/>
  <c r="BK409"/>
  <c r="J407"/>
  <c r="BK406"/>
  <c r="J403"/>
  <c r="J402"/>
  <c r="J401"/>
  <c r="BK399"/>
  <c r="J398"/>
  <c r="J397"/>
  <c r="J396"/>
  <c r="J395"/>
  <c r="BK390"/>
  <c r="J389"/>
  <c r="J388"/>
  <c r="J386"/>
  <c r="BK385"/>
  <c r="BK382"/>
  <c r="BK381"/>
  <c r="BK380"/>
  <c r="BK379"/>
  <c r="BK376"/>
  <c r="J371"/>
  <c r="J367"/>
  <c r="BK362"/>
  <c r="J361"/>
  <c r="BK359"/>
  <c r="J353"/>
  <c r="J352"/>
  <c r="J350"/>
  <c r="BK349"/>
  <c r="BK348"/>
  <c r="J347"/>
  <c r="BK343"/>
  <c r="BK340"/>
  <c r="J339"/>
  <c r="BK338"/>
  <c r="J335"/>
  <c r="BK334"/>
  <c r="J333"/>
  <c r="BK330"/>
  <c r="J328"/>
  <c r="J327"/>
  <c r="BK325"/>
  <c r="BK324"/>
  <c r="J323"/>
  <c r="BK322"/>
  <c r="J319"/>
  <c r="J318"/>
  <c r="J316"/>
  <c r="BK311"/>
  <c r="BK307"/>
  <c r="J306"/>
  <c r="BK305"/>
  <c r="BK302"/>
  <c r="J300"/>
  <c r="J297"/>
  <c r="J295"/>
  <c r="BK289"/>
  <c r="BK286"/>
  <c r="BK285"/>
  <c r="J283"/>
  <c r="BK282"/>
  <c r="J281"/>
  <c r="J278"/>
  <c r="J276"/>
  <c r="BK273"/>
  <c r="J271"/>
  <c r="BK270"/>
  <c r="J269"/>
  <c r="BK268"/>
  <c r="BK262"/>
  <c r="BK261"/>
  <c r="J260"/>
  <c r="J259"/>
  <c r="J256"/>
  <c r="BK250"/>
  <c r="BK249"/>
  <c r="J243"/>
  <c r="BK242"/>
  <c r="J240"/>
  <c r="BK239"/>
  <c r="BK238"/>
  <c r="J237"/>
  <c r="BK236"/>
  <c r="BK235"/>
  <c r="BK232"/>
  <c r="J231"/>
  <c r="J230"/>
  <c r="BK228"/>
  <c r="J226"/>
  <c r="J224"/>
  <c r="BK223"/>
  <c r="BK220"/>
  <c r="J216"/>
  <c r="BK208"/>
  <c r="J207"/>
  <c r="J206"/>
  <c r="J205"/>
  <c r="BK204"/>
  <c r="BK203"/>
  <c r="BK201"/>
  <c r="J196"/>
  <c r="BK195"/>
  <c r="J194"/>
  <c r="J193"/>
  <c r="BK192"/>
  <c r="BK191"/>
  <c r="J190"/>
  <c r="BK185"/>
  <c r="J184"/>
  <c r="J183"/>
  <c r="BK182"/>
  <c r="J181"/>
  <c r="BK180"/>
  <c r="J179"/>
  <c r="BK169"/>
  <c r="J167"/>
  <c r="J166"/>
  <c r="BK165"/>
  <c r="J164"/>
  <c r="J163"/>
  <c r="BK160"/>
  <c r="BK159"/>
  <c r="J157"/>
  <c r="BK156"/>
  <c r="BK155"/>
  <c r="BK154"/>
  <c r="BK149"/>
  <c r="BK146"/>
  <c r="BK289" i="3"/>
  <c r="J288"/>
  <c r="J287"/>
  <c r="BK286"/>
  <c r="J285"/>
  <c r="J284"/>
  <c r="BK282"/>
  <c r="J281"/>
  <c r="J280"/>
  <c r="BK279"/>
  <c r="BK278"/>
  <c r="BK277"/>
  <c r="BK276"/>
  <c r="BK275"/>
  <c r="BK273"/>
  <c r="J272"/>
  <c r="J270"/>
  <c r="J267"/>
  <c r="BK256"/>
  <c r="J255"/>
  <c r="BK254"/>
  <c r="J253"/>
  <c r="J252"/>
  <c r="J249"/>
  <c r="J243"/>
  <c r="J240"/>
  <c r="BK237"/>
  <c r="BK236"/>
  <c r="BK235"/>
  <c r="J234"/>
  <c r="BK233"/>
  <c r="J232"/>
  <c r="J231"/>
  <c r="J230"/>
  <c r="J227"/>
  <c r="J226"/>
  <c r="BK220"/>
  <c r="BK216"/>
  <c r="J215"/>
  <c r="J212"/>
  <c r="BK211"/>
  <c r="J210"/>
  <c r="J209"/>
  <c r="BK205"/>
  <c r="J203"/>
  <c r="J197"/>
  <c r="BK195"/>
  <c r="J194"/>
  <c r="BK193"/>
  <c r="BK192"/>
  <c r="J191"/>
  <c r="BK190"/>
  <c r="BK189"/>
  <c r="J188"/>
  <c r="BK184"/>
  <c r="BK183"/>
  <c r="J176"/>
  <c r="BK173"/>
  <c r="BK169"/>
  <c r="BK161"/>
  <c r="BK159"/>
  <c r="BK158"/>
  <c r="BK157"/>
  <c r="J156"/>
  <c r="J153"/>
  <c r="BK150"/>
  <c r="BK149"/>
  <c r="J147"/>
  <c r="J145"/>
  <c r="BK143"/>
  <c r="BK142"/>
  <c r="J141"/>
  <c r="J140"/>
  <c r="J139"/>
  <c r="J138"/>
  <c r="J405" i="2"/>
  <c r="J404"/>
  <c r="BK401"/>
  <c r="J399"/>
  <c r="BK396"/>
  <c r="BK394"/>
  <c r="J393"/>
  <c r="BK392"/>
  <c r="BK391"/>
  <c r="J390"/>
  <c r="BK378"/>
  <c r="J375"/>
  <c r="BK374"/>
  <c r="BK373"/>
  <c r="BK372"/>
  <c r="BK371"/>
  <c r="J370"/>
  <c r="BK368"/>
  <c r="J365"/>
  <c r="J363"/>
  <c r="J362"/>
  <c r="BK361"/>
  <c r="BK360"/>
  <c r="BK357"/>
  <c r="BK356"/>
  <c r="BK355"/>
  <c r="J354"/>
  <c r="BK351"/>
  <c r="J348"/>
  <c r="BK347"/>
  <c r="BK346"/>
  <c r="J345"/>
  <c r="BK339"/>
  <c r="BK328"/>
  <c r="BK327"/>
  <c r="BK326"/>
  <c r="J325"/>
  <c r="J324"/>
  <c r="J322"/>
  <c r="J321"/>
  <c r="J315"/>
  <c r="J314"/>
  <c r="BK310"/>
  <c r="BK308"/>
  <c r="BK306"/>
  <c r="J305"/>
  <c r="BK304"/>
  <c r="BK303"/>
  <c r="J302"/>
  <c r="BK301"/>
  <c r="J299"/>
  <c r="J298"/>
  <c r="BK297"/>
  <c r="BK293"/>
  <c r="BK292"/>
  <c r="J291"/>
  <c r="J290"/>
  <c r="J287"/>
  <c r="J286"/>
  <c r="BK283"/>
  <c r="J280"/>
  <c r="BK279"/>
  <c r="J274"/>
  <c r="J272"/>
  <c r="BK271"/>
  <c r="J270"/>
  <c r="J262"/>
  <c r="BK257"/>
  <c r="J255"/>
  <c r="BK252"/>
  <c r="J249"/>
  <c r="BK248"/>
  <c r="J247"/>
  <c r="J246"/>
  <c r="J245"/>
  <c r="BK243"/>
  <c r="BK240"/>
  <c r="BK237"/>
  <c r="J233"/>
  <c r="J232"/>
  <c r="BK227"/>
  <c r="BK217"/>
  <c r="BK216"/>
  <c r="J213"/>
  <c r="BK211"/>
  <c r="BK210"/>
  <c r="J197"/>
  <c r="BK188"/>
  <c r="BK187"/>
  <c r="BK186"/>
  <c r="J185"/>
  <c r="BK184"/>
  <c r="J182"/>
  <c r="BK179"/>
  <c r="J178"/>
  <c r="BK177"/>
  <c r="J176"/>
  <c r="BK175"/>
  <c r="BK173"/>
  <c r="BK172"/>
  <c r="J171"/>
  <c r="J168"/>
  <c r="BK167"/>
  <c r="BK161"/>
  <c r="BK158"/>
  <c r="J156"/>
  <c r="J150"/>
  <c r="J149"/>
  <c r="J148"/>
  <c r="J146"/>
  <c r="J269" i="3"/>
  <c r="BK268"/>
  <c r="BK266"/>
  <c r="J265"/>
  <c r="BK263"/>
  <c r="BK258"/>
  <c r="J257"/>
  <c r="BK252"/>
  <c r="BK250"/>
  <c r="BK249"/>
  <c r="BK247"/>
  <c r="J246"/>
  <c r="J242"/>
  <c r="J241"/>
  <c r="BK240"/>
  <c r="J239"/>
  <c r="J238"/>
  <c r="J237"/>
  <c r="J236"/>
  <c r="BK234"/>
  <c r="J233"/>
  <c r="BK232"/>
  <c r="BK229"/>
  <c r="J228"/>
  <c r="J225"/>
  <c r="BK222"/>
  <c r="J221"/>
  <c r="J217"/>
  <c r="BK215"/>
  <c r="BK213"/>
  <c r="BK210"/>
  <c r="J205"/>
  <c r="J200"/>
  <c r="J196"/>
  <c r="J193"/>
  <c r="J192"/>
  <c r="BK191"/>
  <c r="J189"/>
  <c r="BK188"/>
  <c r="J187"/>
  <c r="BK185"/>
  <c r="J178"/>
  <c r="J175"/>
  <c r="J172"/>
  <c r="BK171"/>
  <c r="J170"/>
  <c r="J168"/>
  <c r="BK165"/>
  <c r="J163"/>
  <c r="J162"/>
  <c r="BK160"/>
  <c r="J159"/>
  <c r="J155"/>
  <c r="BK154"/>
  <c r="J152"/>
  <c r="J151"/>
  <c r="BK145"/>
  <c r="J142"/>
  <c r="J418" i="2"/>
  <c r="BK417"/>
  <c r="BK414"/>
  <c r="BK412"/>
  <c r="BK410"/>
  <c r="J409"/>
  <c r="BK408"/>
  <c r="BK407"/>
  <c r="BK403"/>
  <c r="BK398"/>
  <c r="BK397"/>
  <c r="BK393"/>
  <c r="J392"/>
  <c r="J391"/>
  <c r="BK389"/>
  <c r="J387"/>
  <c r="BK386"/>
  <c r="J385"/>
  <c r="BK384"/>
  <c r="BK377"/>
  <c r="BK375"/>
  <c r="J374"/>
  <c r="BK370"/>
  <c r="BK367"/>
  <c r="BK366"/>
  <c r="BK365"/>
  <c r="BK363"/>
  <c r="J360"/>
  <c r="J358"/>
  <c r="J357"/>
  <c r="J356"/>
  <c r="BK352"/>
  <c r="J351"/>
  <c r="BK350"/>
  <c r="J349"/>
  <c r="J346"/>
  <c r="J344"/>
  <c r="J342"/>
  <c r="J341"/>
  <c r="J340"/>
  <c r="J337"/>
  <c r="J336"/>
  <c r="BK335"/>
  <c r="J334"/>
  <c r="BK333"/>
  <c r="J332"/>
  <c r="J330"/>
  <c r="BK329"/>
  <c r="BK320"/>
  <c r="BK318"/>
  <c r="BK313"/>
  <c r="J312"/>
  <c r="J311"/>
  <c r="J310"/>
  <c r="J309"/>
  <c r="J307"/>
  <c r="J303"/>
  <c r="J301"/>
  <c r="BK300"/>
  <c r="BK291"/>
  <c r="BK290"/>
  <c r="J288"/>
  <c r="J285"/>
  <c r="J284"/>
  <c r="BK281"/>
  <c r="BK280"/>
  <c r="J279"/>
  <c r="BK278"/>
  <c r="BK275"/>
  <c r="BK274"/>
  <c r="J273"/>
  <c r="BK272"/>
  <c r="BK269"/>
  <c r="J268"/>
  <c r="BK267"/>
  <c r="J266"/>
  <c r="J264"/>
  <c r="BK263"/>
  <c r="J261"/>
  <c r="BK260"/>
  <c r="BK259"/>
  <c r="J258"/>
  <c r="J257"/>
  <c r="BK256"/>
  <c r="BK254"/>
  <c r="J252"/>
  <c r="J251"/>
  <c r="J248"/>
  <c r="BK246"/>
  <c r="BK245"/>
  <c r="J242"/>
  <c r="BK241"/>
  <c r="J241"/>
  <c r="J239"/>
  <c r="J236"/>
  <c r="J235"/>
  <c r="BK231"/>
  <c r="J228"/>
  <c r="J225"/>
  <c r="BK224"/>
  <c r="J223"/>
  <c r="BK221"/>
  <c r="J220"/>
  <c r="J219"/>
  <c r="BK218"/>
  <c r="J217"/>
  <c r="J211"/>
  <c r="J210"/>
  <c r="J209"/>
  <c r="J204"/>
  <c r="J201"/>
  <c r="J200"/>
  <c r="BK199"/>
  <c r="J198"/>
  <c r="BK197"/>
  <c r="BK196"/>
  <c r="BK190"/>
  <c r="J189"/>
  <c r="J188"/>
  <c r="J187"/>
  <c r="J186"/>
  <c r="BK183"/>
  <c r="BK181"/>
  <c r="J180"/>
  <c r="BK171"/>
  <c r="J170"/>
  <c r="J169"/>
  <c r="BK168"/>
  <c r="BK164"/>
  <c r="BK163"/>
  <c r="J162"/>
  <c r="J161"/>
  <c r="J160"/>
  <c r="J159"/>
  <c r="J158"/>
  <c r="BK157"/>
  <c r="J154"/>
  <c r="J153"/>
  <c r="BK152"/>
  <c r="AS94" i="1"/>
  <c r="P147" i="2" l="1"/>
  <c r="P144" s="1"/>
  <c r="T147"/>
  <c r="T151"/>
  <c r="T144" s="1"/>
  <c r="P174"/>
  <c r="T202"/>
  <c r="R215"/>
  <c r="R222"/>
  <c r="BK234"/>
  <c r="J234" s="1"/>
  <c r="J108" s="1"/>
  <c r="R234"/>
  <c r="T244"/>
  <c r="T253"/>
  <c r="P265"/>
  <c r="P277"/>
  <c r="T296"/>
  <c r="T317"/>
  <c r="R331"/>
  <c r="T364"/>
  <c r="R369"/>
  <c r="T383"/>
  <c r="T400"/>
  <c r="P413"/>
  <c r="BK151"/>
  <c r="J151" s="1"/>
  <c r="J100" s="1"/>
  <c r="BK174"/>
  <c r="J174" s="1"/>
  <c r="J101" s="1"/>
  <c r="BK202"/>
  <c r="J202"/>
  <c r="J102" s="1"/>
  <c r="BK222"/>
  <c r="J222"/>
  <c r="J106"/>
  <c r="T222"/>
  <c r="R229"/>
  <c r="BK244"/>
  <c r="J244"/>
  <c r="J109" s="1"/>
  <c r="R244"/>
  <c r="R253"/>
  <c r="R265"/>
  <c r="R277"/>
  <c r="P296"/>
  <c r="P317"/>
  <c r="P331"/>
  <c r="P364"/>
  <c r="P369"/>
  <c r="P383"/>
  <c r="R400"/>
  <c r="T413"/>
  <c r="BK147"/>
  <c r="J147"/>
  <c r="J99"/>
  <c r="R147"/>
  <c r="R144" s="1"/>
  <c r="P151"/>
  <c r="T174"/>
  <c r="R202"/>
  <c r="P215"/>
  <c r="P222"/>
  <c r="T229"/>
  <c r="T234"/>
  <c r="P244"/>
  <c r="BK265"/>
  <c r="J265"/>
  <c r="J111" s="1"/>
  <c r="BK277"/>
  <c r="J277"/>
  <c r="J112"/>
  <c r="BK296"/>
  <c r="J296" s="1"/>
  <c r="J114" s="1"/>
  <c r="BK317"/>
  <c r="J317" s="1"/>
  <c r="J115" s="1"/>
  <c r="BK331"/>
  <c r="J331"/>
  <c r="J116" s="1"/>
  <c r="BK364"/>
  <c r="J364"/>
  <c r="J117"/>
  <c r="R364"/>
  <c r="T369"/>
  <c r="R383"/>
  <c r="P400"/>
  <c r="BK413"/>
  <c r="J413" s="1"/>
  <c r="J121" s="1"/>
  <c r="P137" i="3"/>
  <c r="T137"/>
  <c r="R146"/>
  <c r="BK177"/>
  <c r="J177"/>
  <c r="J100" s="1"/>
  <c r="R177"/>
  <c r="P198"/>
  <c r="T198"/>
  <c r="P207"/>
  <c r="R207"/>
  <c r="BK214"/>
  <c r="J214"/>
  <c r="J105" s="1"/>
  <c r="R214"/>
  <c r="BK219"/>
  <c r="J219"/>
  <c r="J106" s="1"/>
  <c r="T219"/>
  <c r="R245"/>
  <c r="BK248"/>
  <c r="J248" s="1"/>
  <c r="J108" s="1"/>
  <c r="R248"/>
  <c r="BK251"/>
  <c r="J251" s="1"/>
  <c r="J109" s="1"/>
  <c r="T251"/>
  <c r="P259"/>
  <c r="T259"/>
  <c r="R262"/>
  <c r="R151" i="2"/>
  <c r="R174"/>
  <c r="P202"/>
  <c r="BK215"/>
  <c r="J215"/>
  <c r="J105"/>
  <c r="T215"/>
  <c r="BK229"/>
  <c r="J229"/>
  <c r="J107"/>
  <c r="P229"/>
  <c r="P234"/>
  <c r="BK253"/>
  <c r="J253"/>
  <c r="J110" s="1"/>
  <c r="P253"/>
  <c r="T265"/>
  <c r="T277"/>
  <c r="R296"/>
  <c r="R317"/>
  <c r="T331"/>
  <c r="BK369"/>
  <c r="J369" s="1"/>
  <c r="J118" s="1"/>
  <c r="BK383"/>
  <c r="J383"/>
  <c r="J119" s="1"/>
  <c r="BK400"/>
  <c r="J400"/>
  <c r="J120"/>
  <c r="R413"/>
  <c r="BK137" i="3"/>
  <c r="J137"/>
  <c r="J98"/>
  <c r="R137"/>
  <c r="BK146"/>
  <c r="J146"/>
  <c r="J99"/>
  <c r="P146"/>
  <c r="T146"/>
  <c r="P177"/>
  <c r="T177"/>
  <c r="BK198"/>
  <c r="J198"/>
  <c r="J101"/>
  <c r="R198"/>
  <c r="BK207"/>
  <c r="J207"/>
  <c r="J104"/>
  <c r="T207"/>
  <c r="P214"/>
  <c r="T214"/>
  <c r="P219"/>
  <c r="R219"/>
  <c r="BK245"/>
  <c r="J245"/>
  <c r="J107"/>
  <c r="P245"/>
  <c r="T245"/>
  <c r="P248"/>
  <c r="T248"/>
  <c r="P251"/>
  <c r="R251"/>
  <c r="BK259"/>
  <c r="J259"/>
  <c r="J110"/>
  <c r="R259"/>
  <c r="BK262"/>
  <c r="J262"/>
  <c r="J111"/>
  <c r="P262"/>
  <c r="T262"/>
  <c r="BK274"/>
  <c r="J274"/>
  <c r="J112" s="1"/>
  <c r="P274"/>
  <c r="R274"/>
  <c r="T274"/>
  <c r="BK283"/>
  <c r="J283"/>
  <c r="J113"/>
  <c r="P283"/>
  <c r="R283"/>
  <c r="T283"/>
  <c r="E133" i="2"/>
  <c r="BE146"/>
  <c r="BE148"/>
  <c r="BE155"/>
  <c r="BE165"/>
  <c r="BE166"/>
  <c r="BE172"/>
  <c r="BE176"/>
  <c r="BE178"/>
  <c r="BE184"/>
  <c r="BE191"/>
  <c r="BE192"/>
  <c r="BE194"/>
  <c r="BE205"/>
  <c r="BE207"/>
  <c r="BE226"/>
  <c r="BE227"/>
  <c r="BE232"/>
  <c r="BE237"/>
  <c r="BE240"/>
  <c r="BE243"/>
  <c r="BE249"/>
  <c r="BE258"/>
  <c r="BE262"/>
  <c r="BE270"/>
  <c r="BE279"/>
  <c r="BE282"/>
  <c r="BE283"/>
  <c r="BE286"/>
  <c r="BE289"/>
  <c r="BE293"/>
  <c r="BE295"/>
  <c r="BE297"/>
  <c r="BE299"/>
  <c r="BE302"/>
  <c r="BE306"/>
  <c r="BE307"/>
  <c r="BE314"/>
  <c r="BE315"/>
  <c r="BE319"/>
  <c r="BE323"/>
  <c r="BE325"/>
  <c r="BE327"/>
  <c r="BE338"/>
  <c r="BE347"/>
  <c r="BE353"/>
  <c r="BE358"/>
  <c r="BE361"/>
  <c r="BE368"/>
  <c r="BE371"/>
  <c r="BE372"/>
  <c r="BE378"/>
  <c r="BE380"/>
  <c r="BE381"/>
  <c r="BE394"/>
  <c r="BE395"/>
  <c r="BE401"/>
  <c r="BE406"/>
  <c r="BE409"/>
  <c r="BE411"/>
  <c r="BE415"/>
  <c r="BE416"/>
  <c r="BE418"/>
  <c r="BK145"/>
  <c r="J145" s="1"/>
  <c r="J98" s="1"/>
  <c r="BK294"/>
  <c r="J294" s="1"/>
  <c r="J113" s="1"/>
  <c r="E125" i="3"/>
  <c r="BE138"/>
  <c r="BE140"/>
  <c r="BE143"/>
  <c r="BE147"/>
  <c r="BE148"/>
  <c r="BE150"/>
  <c r="BE156"/>
  <c r="BE157"/>
  <c r="BE166"/>
  <c r="BE173"/>
  <c r="BE179"/>
  <c r="BE180"/>
  <c r="BE182"/>
  <c r="BE194"/>
  <c r="BE195"/>
  <c r="BE199"/>
  <c r="BE201"/>
  <c r="BE202"/>
  <c r="BE208"/>
  <c r="BE211"/>
  <c r="BE218"/>
  <c r="BE223"/>
  <c r="BE226"/>
  <c r="BE243"/>
  <c r="BE253"/>
  <c r="BE256"/>
  <c r="F140" i="2"/>
  <c r="BE152"/>
  <c r="BE153"/>
  <c r="BE159"/>
  <c r="BE162"/>
  <c r="BE164"/>
  <c r="BE169"/>
  <c r="BE180"/>
  <c r="BE183"/>
  <c r="BE189"/>
  <c r="BE190"/>
  <c r="BE193"/>
  <c r="BE195"/>
  <c r="BE198"/>
  <c r="BE200"/>
  <c r="BE201"/>
  <c r="BE203"/>
  <c r="BE204"/>
  <c r="BE206"/>
  <c r="BE208"/>
  <c r="BE219"/>
  <c r="BE220"/>
  <c r="BE224"/>
  <c r="BE225"/>
  <c r="BE228"/>
  <c r="BE230"/>
  <c r="BE233"/>
  <c r="BE235"/>
  <c r="BE238"/>
  <c r="BE250"/>
  <c r="BE255"/>
  <c r="BE259"/>
  <c r="BE260"/>
  <c r="BE263"/>
  <c r="BE267"/>
  <c r="BE268"/>
  <c r="BE272"/>
  <c r="BE273"/>
  <c r="BE275"/>
  <c r="BE276"/>
  <c r="BE281"/>
  <c r="BE284"/>
  <c r="BE288"/>
  <c r="BE311"/>
  <c r="BE316"/>
  <c r="BE318"/>
  <c r="BE320"/>
  <c r="BE321"/>
  <c r="BE322"/>
  <c r="BE330"/>
  <c r="BE332"/>
  <c r="BE334"/>
  <c r="BE335"/>
  <c r="BE337"/>
  <c r="BE340"/>
  <c r="BE341"/>
  <c r="BE342"/>
  <c r="BE343"/>
  <c r="BE348"/>
  <c r="BE352"/>
  <c r="BE366"/>
  <c r="BE375"/>
  <c r="BE376"/>
  <c r="BE379"/>
  <c r="BE382"/>
  <c r="BE385"/>
  <c r="BE386"/>
  <c r="BE387"/>
  <c r="BE388"/>
  <c r="BE398"/>
  <c r="BE402"/>
  <c r="BK212"/>
  <c r="J212" s="1"/>
  <c r="J103" s="1"/>
  <c r="BK423"/>
  <c r="J423" s="1"/>
  <c r="J123" s="1"/>
  <c r="F92" i="3"/>
  <c r="BE151"/>
  <c r="BE154"/>
  <c r="BE162"/>
  <c r="BE164"/>
  <c r="BE165"/>
  <c r="BE167"/>
  <c r="BE170"/>
  <c r="BE174"/>
  <c r="BE178"/>
  <c r="BE181"/>
  <c r="BE185"/>
  <c r="BE186"/>
  <c r="BE196"/>
  <c r="BE197"/>
  <c r="BE200"/>
  <c r="BE212"/>
  <c r="BE217"/>
  <c r="BE222"/>
  <c r="BE224"/>
  <c r="BE228"/>
  <c r="BE229"/>
  <c r="BE238"/>
  <c r="BE241"/>
  <c r="BE244"/>
  <c r="BE246"/>
  <c r="BE249"/>
  <c r="BE257"/>
  <c r="BE260"/>
  <c r="BE261"/>
  <c r="BE263"/>
  <c r="BE264"/>
  <c r="BE265"/>
  <c r="BE267"/>
  <c r="BE271"/>
  <c r="BE279"/>
  <c r="BE280"/>
  <c r="BE286"/>
  <c r="BE287"/>
  <c r="BE288"/>
  <c r="J89" i="2"/>
  <c r="BE150"/>
  <c r="BE157"/>
  <c r="BE161"/>
  <c r="BE168"/>
  <c r="BE170"/>
  <c r="BE173"/>
  <c r="BE175"/>
  <c r="BE177"/>
  <c r="BE186"/>
  <c r="BE188"/>
  <c r="BE197"/>
  <c r="BE199"/>
  <c r="BE209"/>
  <c r="BE211"/>
  <c r="BE213"/>
  <c r="BE217"/>
  <c r="BE218"/>
  <c r="BE221"/>
  <c r="BE245"/>
  <c r="BE246"/>
  <c r="BE247"/>
  <c r="BE251"/>
  <c r="BE252"/>
  <c r="BE254"/>
  <c r="BE256"/>
  <c r="BE257"/>
  <c r="BE264"/>
  <c r="BE266"/>
  <c r="BE274"/>
  <c r="BE278"/>
  <c r="BE287"/>
  <c r="BE291"/>
  <c r="BE292"/>
  <c r="BE298"/>
  <c r="BE304"/>
  <c r="BE308"/>
  <c r="BE309"/>
  <c r="BE312"/>
  <c r="BE313"/>
  <c r="BE329"/>
  <c r="BE336"/>
  <c r="BE344"/>
  <c r="BE345"/>
  <c r="BE354"/>
  <c r="BE355"/>
  <c r="BE357"/>
  <c r="BE359"/>
  <c r="BE363"/>
  <c r="BE365"/>
  <c r="BE373"/>
  <c r="BE377"/>
  <c r="BE391"/>
  <c r="BE393"/>
  <c r="BE407"/>
  <c r="BE408"/>
  <c r="BE412"/>
  <c r="BE417"/>
  <c r="BE419"/>
  <c r="BE420"/>
  <c r="BE421"/>
  <c r="BE424"/>
  <c r="J89" i="3"/>
  <c r="BE152"/>
  <c r="BE155"/>
  <c r="BE158"/>
  <c r="BE161"/>
  <c r="BE163"/>
  <c r="BE171"/>
  <c r="BE172"/>
  <c r="BE175"/>
  <c r="BE176"/>
  <c r="BE183"/>
  <c r="BE184"/>
  <c r="BE189"/>
  <c r="BE190"/>
  <c r="BE192"/>
  <c r="BE203"/>
  <c r="BE205"/>
  <c r="BE209"/>
  <c r="BE213"/>
  <c r="BE227"/>
  <c r="BE230"/>
  <c r="BE231"/>
  <c r="BE232"/>
  <c r="BE234"/>
  <c r="BE235"/>
  <c r="BE240"/>
  <c r="BE250"/>
  <c r="BE258"/>
  <c r="BE269"/>
  <c r="BE270"/>
  <c r="BE272"/>
  <c r="BE276"/>
  <c r="BE284"/>
  <c r="BE289"/>
  <c r="BE292"/>
  <c r="BE293"/>
  <c r="BE149" i="2"/>
  <c r="BE154"/>
  <c r="BE156"/>
  <c r="BE158"/>
  <c r="BE160"/>
  <c r="BE163"/>
  <c r="BE167"/>
  <c r="BE171"/>
  <c r="BE179"/>
  <c r="BE181"/>
  <c r="BE182"/>
  <c r="BE185"/>
  <c r="BE187"/>
  <c r="BE196"/>
  <c r="BE210"/>
  <c r="BE216"/>
  <c r="BE223"/>
  <c r="BE231"/>
  <c r="BE236"/>
  <c r="BE239"/>
  <c r="BE241"/>
  <c r="BE242"/>
  <c r="BE248"/>
  <c r="BE261"/>
  <c r="BE269"/>
  <c r="BE271"/>
  <c r="BE280"/>
  <c r="BE285"/>
  <c r="BE290"/>
  <c r="BE300"/>
  <c r="BE301"/>
  <c r="BE303"/>
  <c r="BE305"/>
  <c r="BE310"/>
  <c r="BE324"/>
  <c r="BE326"/>
  <c r="BE328"/>
  <c r="BE333"/>
  <c r="BE339"/>
  <c r="BE346"/>
  <c r="BE349"/>
  <c r="BE350"/>
  <c r="BE351"/>
  <c r="BE356"/>
  <c r="BE360"/>
  <c r="BE362"/>
  <c r="BE367"/>
  <c r="BE370"/>
  <c r="BE374"/>
  <c r="BE384"/>
  <c r="BE389"/>
  <c r="BE390"/>
  <c r="BE392"/>
  <c r="BE396"/>
  <c r="BE397"/>
  <c r="BE399"/>
  <c r="BE403"/>
  <c r="BE404"/>
  <c r="BE405"/>
  <c r="BE410"/>
  <c r="BE414"/>
  <c r="BE139" i="3"/>
  <c r="BE141"/>
  <c r="BE142"/>
  <c r="BE144"/>
  <c r="BE145"/>
  <c r="BE149"/>
  <c r="BE153"/>
  <c r="BE159"/>
  <c r="BE160"/>
  <c r="BE168"/>
  <c r="BE169"/>
  <c r="BE187"/>
  <c r="BE188"/>
  <c r="BE191"/>
  <c r="BE193"/>
  <c r="BE210"/>
  <c r="BE215"/>
  <c r="BE216"/>
  <c r="BE220"/>
  <c r="BE221"/>
  <c r="BE225"/>
  <c r="BE233"/>
  <c r="BE236"/>
  <c r="BE237"/>
  <c r="BE239"/>
  <c r="BE242"/>
  <c r="BE247"/>
  <c r="BE252"/>
  <c r="BE254"/>
  <c r="BE255"/>
  <c r="BE266"/>
  <c r="BE268"/>
  <c r="BE273"/>
  <c r="BE275"/>
  <c r="BE277"/>
  <c r="BE278"/>
  <c r="BE281"/>
  <c r="BE282"/>
  <c r="BE285"/>
  <c r="BE290"/>
  <c r="BE291"/>
  <c r="BE294"/>
  <c r="BE297"/>
  <c r="BK204"/>
  <c r="J204" s="1"/>
  <c r="J102" s="1"/>
  <c r="BK296"/>
  <c r="J296" s="1"/>
  <c r="J115" s="1"/>
  <c r="J34"/>
  <c r="AW96" i="1" s="1"/>
  <c r="F35" i="3"/>
  <c r="BB96" i="1" s="1"/>
  <c r="F34" i="3"/>
  <c r="BA96" i="1" s="1"/>
  <c r="F34" i="2"/>
  <c r="BA95" i="1" s="1"/>
  <c r="F37" i="3"/>
  <c r="BD96" i="1" s="1"/>
  <c r="F35" i="2"/>
  <c r="BB95" i="1" s="1"/>
  <c r="J34" i="2"/>
  <c r="AW95" i="1" s="1"/>
  <c r="F36" i="2"/>
  <c r="BC95" i="1" s="1"/>
  <c r="F37" i="2"/>
  <c r="BD95" i="1" s="1"/>
  <c r="F36" i="3"/>
  <c r="BC96" i="1" s="1"/>
  <c r="T206" i="3" l="1"/>
  <c r="R136"/>
  <c r="T214" i="2"/>
  <c r="T143" s="1"/>
  <c r="P214"/>
  <c r="P143" s="1"/>
  <c r="AU95" i="1" s="1"/>
  <c r="R214" i="2"/>
  <c r="R143"/>
  <c r="P136" i="3"/>
  <c r="P206"/>
  <c r="R206"/>
  <c r="T136"/>
  <c r="T135" s="1"/>
  <c r="BK214" i="2"/>
  <c r="J214" s="1"/>
  <c r="J104" s="1"/>
  <c r="BK144"/>
  <c r="J144" s="1"/>
  <c r="J97" s="1"/>
  <c r="BK422"/>
  <c r="J422" s="1"/>
  <c r="J122" s="1"/>
  <c r="BK136" i="3"/>
  <c r="J136"/>
  <c r="J97" s="1"/>
  <c r="BK206"/>
  <c r="J206" s="1"/>
  <c r="J103" s="1"/>
  <c r="BK295"/>
  <c r="J295"/>
  <c r="J114" s="1"/>
  <c r="F33" i="2"/>
  <c r="AZ95" i="1" s="1"/>
  <c r="BD94"/>
  <c r="W33" s="1"/>
  <c r="BC94"/>
  <c r="AY94" s="1"/>
  <c r="J33" i="2"/>
  <c r="AV95" i="1" s="1"/>
  <c r="AT95" s="1"/>
  <c r="BB94"/>
  <c r="AX94"/>
  <c r="F33" i="3"/>
  <c r="AZ96" i="1"/>
  <c r="BA94"/>
  <c r="W30"/>
  <c r="J33" i="3"/>
  <c r="AV96" i="1"/>
  <c r="AT96" s="1"/>
  <c r="P135" i="3" l="1"/>
  <c r="AU96" i="1" s="1"/>
  <c r="AU94" s="1"/>
  <c r="R135" i="3"/>
  <c r="BK143" i="2"/>
  <c r="J143" s="1"/>
  <c r="J96" s="1"/>
  <c r="BK135" i="3"/>
  <c r="J135"/>
  <c r="J30" s="1"/>
  <c r="AG96" i="1" s="1"/>
  <c r="AN96" s="1"/>
  <c r="AZ94"/>
  <c r="AV94" s="1"/>
  <c r="AK29" s="1"/>
  <c r="AW94"/>
  <c r="AK30" s="1"/>
  <c r="W31"/>
  <c r="W32"/>
  <c r="J39" i="3" l="1"/>
  <c r="J96"/>
  <c r="J30" i="2"/>
  <c r="AG95" i="1"/>
  <c r="AN95" s="1"/>
  <c r="AT94"/>
  <c r="W29"/>
  <c r="J39" i="2" l="1"/>
  <c r="AG94" i="1"/>
  <c r="AK26" s="1"/>
  <c r="AK35" s="1"/>
  <c r="AN94" l="1"/>
</calcChain>
</file>

<file path=xl/sharedStrings.xml><?xml version="1.0" encoding="utf-8"?>
<sst xmlns="http://schemas.openxmlformats.org/spreadsheetml/2006/main" count="6290" uniqueCount="1524">
  <si>
    <t>Export Komplet</t>
  </si>
  <si>
    <t/>
  </si>
  <si>
    <t>2.0</t>
  </si>
  <si>
    <t>False</t>
  </si>
  <si>
    <t>{1d48f197-0245-40c8-a215-2569f9a45da7}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</si>
  <si>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</si>
  <si>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</si>
  <si>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</si>
  <si>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</si>
  <si>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</si>
  <si>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</si>
  <si>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</si>
  <si>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</si>
  <si>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</si>
  <si>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2020_06_09_01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</si>
  <si>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</si>
  <si>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</si>
  <si>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Letohrad - oprava objektu TO Letohrad</t>
  </si>
  <si>
    <t>KSO:</t>
  </si>
  <si>
    <t>CC-CZ:</t>
  </si>
  <si>
    <t>Místo:</t>
  </si>
  <si>
    <t>Letohrad</t>
  </si>
  <si>
    <t>Datum:</t>
  </si>
  <si>
    <t>9. 6. 2020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</si>
  <si>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</si>
  <si>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</si>
  <si>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</si>
  <si>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</si>
  <si>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</si>
  <si>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</si>
  <si>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</si>
  <si>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>PRODIN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</si>
  <si>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</si>
  <si>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</si>
  <si>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</si>
  <si>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</si>
  <si>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</si>
  <si>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</si>
  <si>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</si>
  <si>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</si>
  <si>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</si>
  <si>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</si>
  <si>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</si>
  <si>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</si>
  <si>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</si>
  <si>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</si>
  <si>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</si>
  <si>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</si>
  <si>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</si>
  <si>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</si>
  <si>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</si>
  <si>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</si>
  <si>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</si>
  <si>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</si>
  <si>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</si>
  <si>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</si>
  <si>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</si>
  <si>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</si>
  <si>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</si>
  <si>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</si>
  <si>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</si>
  <si>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</si>
  <si>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</si>
  <si>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</si>
  <si>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</si>
  <si>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</si>
  <si>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</si>
  <si>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</si>
  <si>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</si>
  <si>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</si>
  <si>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</si>
  <si>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</si>
  <si>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</si>
  <si>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</si>
  <si>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</si>
  <si>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</si>
  <si>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</si>
  <si>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</si>
  <si>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</si>
  <si>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</si>
  <si>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</si>
  <si>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střechy a soc. zař.</t>
  </si>
  <si>
    <t>STA</t>
  </si>
  <si>
    <t>1</t>
  </si>
  <si>
    <t>{b8484344-c5ed-4305-b38b-8592f2a6b183}</t>
  </si>
  <si>
    <t>2</t>
  </si>
  <si>
    <t>SO02</t>
  </si>
  <si>
    <t>Oprava soc. zařízení pro pracovníky TO</t>
  </si>
  <si>
    <t>{46685fa7-1f37-45fd-9550-f3a94134fb97}</t>
  </si>
  <si>
    <t>KRYCÍ LIST SOUPISU PRACÍ</t>
  </si>
  <si>
    <t>Objekt:</t>
  </si>
  <si>
    <t>SO01 - Oprava střechy a soc. zař.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</si>
  <si>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</si>
  <si>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</si>
  <si>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</si>
  <si>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</si>
  <si>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</si>
  <si>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</si>
  <si>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</si>
  <si>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</si>
  <si>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</si>
  <si>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</si>
  <si>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</si>
  <si>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</si>
  <si>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</si>
  <si>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</si>
  <si>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</si>
  <si>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</si>
  <si>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</si>
  <si>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</si>
  <si>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</si>
  <si>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</si>
  <si>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</si>
  <si>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</si>
  <si>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</si>
  <si>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</si>
  <si>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</si>
  <si>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</si>
  <si>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</si>
  <si>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</si>
  <si>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</si>
  <si>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</si>
  <si>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</si>
  <si>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</si>
  <si>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</si>
  <si>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</si>
  <si>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</si>
  <si>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</si>
  <si>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</si>
  <si>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</si>
  <si>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</si>
  <si>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</si>
  <si>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</si>
  <si>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</si>
  <si>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</si>
  <si>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</si>
  <si>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</si>
  <si>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</si>
  <si>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</si>
  <si>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</si>
  <si>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</si>
  <si>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</t>
  </si>
  <si>
    <t>K</t>
  </si>
  <si>
    <t>132212112</t>
  </si>
  <si>
    <t>Hloubení rýh š do 800 mm v nesoudržných horninách třídy těžitelnosti I, skupiny 3 ručně</t>
  </si>
  <si>
    <t>m3</t>
  </si>
  <si>
    <t>4</t>
  </si>
  <si>
    <t>-1843249229</t>
  </si>
  <si>
    <t>3</t>
  </si>
  <si>
    <t>Svislé a kompletní konstrukce</t>
  </si>
  <si>
    <t>114</t>
  </si>
  <si>
    <t>311272211</t>
  </si>
  <si>
    <t>Zdivo z pórobetonových tvárnic hladkých do P2 do 450 kg/m3 na tenkovrstvou maltu tl 300 mm</t>
  </si>
  <si>
    <t>m2</t>
  </si>
  <si>
    <t>318043943</t>
  </si>
  <si>
    <t>201</t>
  </si>
  <si>
    <t>314236R01</t>
  </si>
  <si>
    <t>Krycí deska cihelného komínu (zákryt ubouráných komínů)</t>
  </si>
  <si>
    <t>ks</t>
  </si>
  <si>
    <t>-1923774332</t>
  </si>
  <si>
    <t>26</t>
  </si>
  <si>
    <t>342272235</t>
  </si>
  <si>
    <t>Příčka z pórobetonových hladkých tvárnic na tenkovrstvou maltu tl 125 mm</t>
  </si>
  <si>
    <t>702172940</t>
  </si>
  <si>
    <t>6</t>
  </si>
  <si>
    <t>Úpravy povrchů, podlahy a osazování výplní</t>
  </si>
  <si>
    <t>64</t>
  </si>
  <si>
    <t>611325223</t>
  </si>
  <si>
    <t>Vápenocementová štuková omítka malých ploch do 1,0 m2 na stropech</t>
  </si>
  <si>
    <t>kus</t>
  </si>
  <si>
    <t>814532590</t>
  </si>
  <si>
    <t>115</t>
  </si>
  <si>
    <t>611325225</t>
  </si>
  <si>
    <t>Vápenocementová štuková omítka malých ploch do 4,0 m2 na stropech</t>
  </si>
  <si>
    <t>-1796424564</t>
  </si>
  <si>
    <t>47</t>
  </si>
  <si>
    <t>612135001</t>
  </si>
  <si>
    <t>Vyrovnání podkladu vnitřních stěn maltou vápenocementovou tl do 10 mm</t>
  </si>
  <si>
    <t>-720722186</t>
  </si>
  <si>
    <t>72</t>
  </si>
  <si>
    <t>612135101</t>
  </si>
  <si>
    <t>Hrubá výplň rýh ve stěnách maltou jakékoli šířky rýhy</t>
  </si>
  <si>
    <t>906731097</t>
  </si>
  <si>
    <t>70</t>
  </si>
  <si>
    <t>612142001</t>
  </si>
  <si>
    <t>Potažení vnitřních stěn sklovláknitým pletivem vtlačeným do tenkovrstvé hmoty</t>
  </si>
  <si>
    <t>-995633773</t>
  </si>
  <si>
    <t>99</t>
  </si>
  <si>
    <t>612325302</t>
  </si>
  <si>
    <t>Vápenocementová štuková omítka ostění nebo nadpraží</t>
  </si>
  <si>
    <t>1862320076</t>
  </si>
  <si>
    <t>65</t>
  </si>
  <si>
    <t>612325401</t>
  </si>
  <si>
    <t>Oprava vnitřní vápenocementové hrubé omítky stěn v rozsahu plochy do 10%</t>
  </si>
  <si>
    <t>-122632598</t>
  </si>
  <si>
    <t>71</t>
  </si>
  <si>
    <t>612341131</t>
  </si>
  <si>
    <t>Potažení vnitřních stěn sádrovým štukem tloušťky do 3 mm</t>
  </si>
  <si>
    <t>1319722058</t>
  </si>
  <si>
    <t>139</t>
  </si>
  <si>
    <t>622131101</t>
  </si>
  <si>
    <t>Cementový postřik vnějších stěn nanášený celoplošně ručně</t>
  </si>
  <si>
    <t>-1756708473</t>
  </si>
  <si>
    <t>132</t>
  </si>
  <si>
    <t>622131111</t>
  </si>
  <si>
    <t>Polymercementový spojovací můstek vnějších stěn nanášený ručně</t>
  </si>
  <si>
    <t>1014871342</t>
  </si>
  <si>
    <t>133</t>
  </si>
  <si>
    <t>622142001</t>
  </si>
  <si>
    <t>Potažení vnějších stěn sklovláknitým pletivem vtlačeným do tenkovrstvé hmoty</t>
  </si>
  <si>
    <t>-1571186917</t>
  </si>
  <si>
    <t>134</t>
  </si>
  <si>
    <t>622143003</t>
  </si>
  <si>
    <t>Montáž omítkových plastových nebo pozinkovaných rohových profilů s tkaninou</t>
  </si>
  <si>
    <t>m</t>
  </si>
  <si>
    <t>1778574964</t>
  </si>
  <si>
    <t>135</t>
  </si>
  <si>
    <t>M</t>
  </si>
  <si>
    <t>63127466</t>
  </si>
  <si>
    <t>profil rohový Al 23x23mm s výztužnou tkaninou š 100mm pro ETICS</t>
  </si>
  <si>
    <t>8</t>
  </si>
  <si>
    <t>-231870504</t>
  </si>
  <si>
    <t>136</t>
  </si>
  <si>
    <t>622143004</t>
  </si>
  <si>
    <t>Montáž omítkových samolepících začišťovacích profilů pro spojení s okenním rámem</t>
  </si>
  <si>
    <t>2131790879</t>
  </si>
  <si>
    <t>137</t>
  </si>
  <si>
    <t>59051476</t>
  </si>
  <si>
    <t>profil začišťovací PVC 9mm s výztužnou tkaninou pro ostění ETICS</t>
  </si>
  <si>
    <t>23444743</t>
  </si>
  <si>
    <t>144</t>
  </si>
  <si>
    <t>622321131</t>
  </si>
  <si>
    <t>Potažení vnějších stěn vápenocementovým aktivovaným štukem tloušťky do 3 mm</t>
  </si>
  <si>
    <t>1311177769</t>
  </si>
  <si>
    <t>131</t>
  </si>
  <si>
    <t>622325103</t>
  </si>
  <si>
    <t>Oprava vnější vápenocementové hladké omítky složitosti 1 stěn v rozsahu do 50%</t>
  </si>
  <si>
    <t>-1530840745</t>
  </si>
  <si>
    <t>264</t>
  </si>
  <si>
    <t>629991011</t>
  </si>
  <si>
    <t>Zakrytí výplní otvorů a svislých ploch fólií přilepenou lepící páskou</t>
  </si>
  <si>
    <t>-357819779</t>
  </si>
  <si>
    <t>130</t>
  </si>
  <si>
    <t>629995101</t>
  </si>
  <si>
    <t>Očištění vnějších ploch tlakovou vodou</t>
  </si>
  <si>
    <t>120294120</t>
  </si>
  <si>
    <t>631312131</t>
  </si>
  <si>
    <t>Doplnění dosavadních mazanin betonem prostým plochy do 4 m2 tloušťky přes 80 mm</t>
  </si>
  <si>
    <t>-834239286</t>
  </si>
  <si>
    <t>16</t>
  </si>
  <si>
    <t>631319012</t>
  </si>
  <si>
    <t>Příplatek k mazanině tl do 120 mm za přehlazení povrchu</t>
  </si>
  <si>
    <t>-611386739</t>
  </si>
  <si>
    <t>17</t>
  </si>
  <si>
    <t>632481213</t>
  </si>
  <si>
    <t>Separační vrstva z PE fólie</t>
  </si>
  <si>
    <t>-435391236</t>
  </si>
  <si>
    <t>9</t>
  </si>
  <si>
    <t>Ostatní konstrukce a práce, bourání</t>
  </si>
  <si>
    <t>243</t>
  </si>
  <si>
    <t>941311111</t>
  </si>
  <si>
    <t>Montáž lešení řadového modulového lehkého zatížení do 200 kg/m2 š do 0,9 m v do 10 m</t>
  </si>
  <si>
    <t>1383295885</t>
  </si>
  <si>
    <t>244</t>
  </si>
  <si>
    <t>941311211</t>
  </si>
  <si>
    <t>Příplatek k lešení řadovému modulovému lehkému š 0,9 m v do 25 m za první a ZKD den použití</t>
  </si>
  <si>
    <t>1956950910</t>
  </si>
  <si>
    <t>254</t>
  </si>
  <si>
    <t>941311811</t>
  </si>
  <si>
    <t>Demontáž lešení řadového modulového lehkého zatížení do 200 kg/m2 š do 0,9 m v do 10 m</t>
  </si>
  <si>
    <t>-734443968</t>
  </si>
  <si>
    <t>246</t>
  </si>
  <si>
    <t>944511111</t>
  </si>
  <si>
    <t>Montáž ochranné sítě z textilie z umělých vláken</t>
  </si>
  <si>
    <t>-881459117</t>
  </si>
  <si>
    <t>247</t>
  </si>
  <si>
    <t>944511211</t>
  </si>
  <si>
    <t>Příplatek k ochranné síti za první a ZKD den použití</t>
  </si>
  <si>
    <t>-87810366</t>
  </si>
  <si>
    <t>251</t>
  </si>
  <si>
    <t>944511811</t>
  </si>
  <si>
    <t>Demontáž ochranné sítě z textilie z umělých vláken</t>
  </si>
  <si>
    <t>-1966097756</t>
  </si>
  <si>
    <t>248</t>
  </si>
  <si>
    <t>946111112</t>
  </si>
  <si>
    <t>Montáž pojízdných věží trubkových/dílcových š do 0,9 m dl do 3,2 m v do 2,5 m</t>
  </si>
  <si>
    <t>740739115</t>
  </si>
  <si>
    <t>249</t>
  </si>
  <si>
    <t>946111212</t>
  </si>
  <si>
    <t>Příplatek k pojízdným věžím š do 0,9 m dl do 3,2 m v do 2,5 m za první a ZKD den použití</t>
  </si>
  <si>
    <t>-2129776856</t>
  </si>
  <si>
    <t>252</t>
  </si>
  <si>
    <t>946111812</t>
  </si>
  <si>
    <t>Demontáž pojízdných věží trubkových/dílcových š do 0,9 m dl do 3,2 m v do 2,5 m</t>
  </si>
  <si>
    <t>651753292</t>
  </si>
  <si>
    <t>245</t>
  </si>
  <si>
    <t>949101111</t>
  </si>
  <si>
    <t>Lešení pomocné pro objekty pozemních staveb s lešeňovou podlahou v do 1,9 m zatížení do 150 kg/m2</t>
  </si>
  <si>
    <t>1543389554</t>
  </si>
  <si>
    <t>962031132</t>
  </si>
  <si>
    <t>Bourání příček z cihel pálených na MVC tl do 100 mm</t>
  </si>
  <si>
    <t>1493445988</t>
  </si>
  <si>
    <t>200</t>
  </si>
  <si>
    <t>962032641</t>
  </si>
  <si>
    <t>Bourání zdiva komínového nad střechou z cihel na MC</t>
  </si>
  <si>
    <t>580258584</t>
  </si>
  <si>
    <t>965042131</t>
  </si>
  <si>
    <t>Bourání podkladů pod dlažby nebo mazanin betonových nebo z litého asfaltu tl do 100 mm pl do 4 m2</t>
  </si>
  <si>
    <t>811378168</t>
  </si>
  <si>
    <t>165</t>
  </si>
  <si>
    <t>968062245</t>
  </si>
  <si>
    <t>Vybourání dřevěných rámů oken jednoduchých včetně křídel pl do 2 m2</t>
  </si>
  <si>
    <t>458612341</t>
  </si>
  <si>
    <t>74</t>
  </si>
  <si>
    <t>968062355</t>
  </si>
  <si>
    <t>Vybourání dřevěných rámů oken dvojitých včetně křídel pl do 2 m2</t>
  </si>
  <si>
    <t>-286698230</t>
  </si>
  <si>
    <t>73</t>
  </si>
  <si>
    <t>968062356</t>
  </si>
  <si>
    <t>Vybourání dřevěných rámů oken dvojitých včetně křídel pl do 4 m2</t>
  </si>
  <si>
    <t>-1705860287</t>
  </si>
  <si>
    <t>77</t>
  </si>
  <si>
    <t>968062374</t>
  </si>
  <si>
    <t>Vybourání dřevěných rámů oken zdvojených včetně křídel pl do 1 m2</t>
  </si>
  <si>
    <t>-1953500810</t>
  </si>
  <si>
    <t>76</t>
  </si>
  <si>
    <t>968062375</t>
  </si>
  <si>
    <t>Vybourání dřevěných rámů oken zdvojených včetně křídel pl do 2 m2</t>
  </si>
  <si>
    <t>1159939412</t>
  </si>
  <si>
    <t>75</t>
  </si>
  <si>
    <t>968062376</t>
  </si>
  <si>
    <t>Vybourání dřevěných rámů oken zdvojených včetně křídel pl do 4 m2</t>
  </si>
  <si>
    <t>-1525722587</t>
  </si>
  <si>
    <t>80</t>
  </si>
  <si>
    <t>968062456</t>
  </si>
  <si>
    <t>Vybourání dřevěných dveřních zárubní pl přes 2 m2</t>
  </si>
  <si>
    <t>-667657398</t>
  </si>
  <si>
    <t>79</t>
  </si>
  <si>
    <t>968062558</t>
  </si>
  <si>
    <t>Vybourání dřevěných vrat pl do 5 m2</t>
  </si>
  <si>
    <t>-291749372</t>
  </si>
  <si>
    <t>78</t>
  </si>
  <si>
    <t>968072455</t>
  </si>
  <si>
    <t>Vybourání kovových dveřních zárubní pl do 2 m2</t>
  </si>
  <si>
    <t>1283283912</t>
  </si>
  <si>
    <t>38</t>
  </si>
  <si>
    <t>974031145</t>
  </si>
  <si>
    <t>Vysekání rýh ve zdivu cihelném hl do 70 mm š do 200 mm</t>
  </si>
  <si>
    <t>-710006473</t>
  </si>
  <si>
    <t>141</t>
  </si>
  <si>
    <t>974082113</t>
  </si>
  <si>
    <t>Vysekání rýh pro vodiče v omítce MV nebo MVC stěn š do 50 mm</t>
  </si>
  <si>
    <t>-470560236</t>
  </si>
  <si>
    <t>129</t>
  </si>
  <si>
    <t>977311112</t>
  </si>
  <si>
    <t>Řezání stávajících betonových mazanin nevyztužených hl do 100 mm</t>
  </si>
  <si>
    <t>-926908881</t>
  </si>
  <si>
    <t>127</t>
  </si>
  <si>
    <t>978015361</t>
  </si>
  <si>
    <t>Otlučení (osekání) vnější vápenné nebo vápenocementové omítky stupně členitosti 1 a 2 rozsahu do 50%</t>
  </si>
  <si>
    <t>-1157561359</t>
  </si>
  <si>
    <t>149</t>
  </si>
  <si>
    <t>985441111</t>
  </si>
  <si>
    <t>Přídavná šroubovitá nerezová výztuž 1 táhlo D 4,5 mm v drážce v cihelném zdivu hl do 70 mm</t>
  </si>
  <si>
    <t>1955849681</t>
  </si>
  <si>
    <t>997</t>
  </si>
  <si>
    <t>Přesun sutě</t>
  </si>
  <si>
    <t>239</t>
  </si>
  <si>
    <t>997013152</t>
  </si>
  <si>
    <t>Vnitrostaveništní doprava suti a vybouraných hmot pro budovy v do 9 m s omezením mechanizace</t>
  </si>
  <si>
    <t>t</t>
  </si>
  <si>
    <t>-1271037174</t>
  </si>
  <si>
    <t>240</t>
  </si>
  <si>
    <t>997013501</t>
  </si>
  <si>
    <t>Odvoz suti a vybouraných hmot na skládku nebo meziskládku do 1 km se složením</t>
  </si>
  <si>
    <t>-1129412967</t>
  </si>
  <si>
    <t>241</t>
  </si>
  <si>
    <t>997013509</t>
  </si>
  <si>
    <t>Příplatek k odvozu suti a vybouraných hmot na skládku ZKD 1 km přes 1 km</t>
  </si>
  <si>
    <t>1322044017</t>
  </si>
  <si>
    <t>266</t>
  </si>
  <si>
    <t>997013601</t>
  </si>
  <si>
    <t>Poplatek za uložení na skládce (skládkovné) stavebního odpadu betonového kód odpadu 17 01 01</t>
  </si>
  <si>
    <t>659084090</t>
  </si>
  <si>
    <t>267</t>
  </si>
  <si>
    <t>997013603</t>
  </si>
  <si>
    <t>Poplatek za uložení na skládce (skládkovné) stavebního odpadu cihelného kód odpadu 17 01 02</t>
  </si>
  <si>
    <t>-1137031405</t>
  </si>
  <si>
    <t>242</t>
  </si>
  <si>
    <t>997013631</t>
  </si>
  <si>
    <t>Poplatek za uložení na skládce (skládkovné) stavebního odpadu směsného kód odpadu 17 09 04</t>
  </si>
  <si>
    <t>1265126224</t>
  </si>
  <si>
    <t>268</t>
  </si>
  <si>
    <t>997013811</t>
  </si>
  <si>
    <t>Poplatek za uložení na skládce (skládkovné) stavebního odpadu dřevěného kód odpadu 17 02 01</t>
  </si>
  <si>
    <t>188958896</t>
  </si>
  <si>
    <t>269</t>
  </si>
  <si>
    <t>997013814</t>
  </si>
  <si>
    <t>Poplatek za uložení na skládce (skládkovné) stavebního odpadu izolací kód odpadu 17 06 04</t>
  </si>
  <si>
    <t>-1213389623</t>
  </si>
  <si>
    <t>265</t>
  </si>
  <si>
    <t>997013821</t>
  </si>
  <si>
    <t>Poplatek za uložení na skládce (skládkovné) stavebního odpadu s obsahem azbestu kód odpadu 17 06 05</t>
  </si>
  <si>
    <t>353978055</t>
  </si>
  <si>
    <t>998</t>
  </si>
  <si>
    <t>Přesun hmot</t>
  </si>
  <si>
    <t>224</t>
  </si>
  <si>
    <t>998017002</t>
  </si>
  <si>
    <t>Přesun hmot s omezením mechanizace pro budovy v do 12 m</t>
  </si>
  <si>
    <t>1856519790</t>
  </si>
  <si>
    <t>PSV</t>
  </si>
  <si>
    <t>Práce a dodávky PSV</t>
  </si>
  <si>
    <t>711</t>
  </si>
  <si>
    <t>Izolace proti vodě, vlhkosti a plynům</t>
  </si>
  <si>
    <t>18</t>
  </si>
  <si>
    <t>711111001</t>
  </si>
  <si>
    <t>Provedení izolace proti zemní vlhkosti vodorovné za studena nátěrem penetračním</t>
  </si>
  <si>
    <t>-1441249781</t>
  </si>
  <si>
    <t>19</t>
  </si>
  <si>
    <t>11163150</t>
  </si>
  <si>
    <t>lak penetrační asfaltový</t>
  </si>
  <si>
    <t>32</t>
  </si>
  <si>
    <t>941028242</t>
  </si>
  <si>
    <t>711131811</t>
  </si>
  <si>
    <t>Odstranění izolace proti zemní vlhkosti vodorovné</t>
  </si>
  <si>
    <t>-652996097</t>
  </si>
  <si>
    <t>20</t>
  </si>
  <si>
    <t>711141559</t>
  </si>
  <si>
    <t>Provedení izolace proti zemní vlhkosti pásy přitavením vodorovné NAIP</t>
  </si>
  <si>
    <t>-360561487</t>
  </si>
  <si>
    <t>62832001</t>
  </si>
  <si>
    <t>pás asfaltový natavitelný oxidovaný tl 3,5mm typu V60 S35 s vložkou ze skleněné rohože, s jemnozrnným minerálním posypem</t>
  </si>
  <si>
    <t>1953517037</t>
  </si>
  <si>
    <t>225</t>
  </si>
  <si>
    <t>998711102</t>
  </si>
  <si>
    <t>Přesun hmot tonážní pro izolace proti vodě, vlhkosti a plynům v objektech výšky do 12 m</t>
  </si>
  <si>
    <t>-1964031170</t>
  </si>
  <si>
    <t>712</t>
  </si>
  <si>
    <t>Povlakové krytiny</t>
  </si>
  <si>
    <t>160</t>
  </si>
  <si>
    <t>712300832</t>
  </si>
  <si>
    <t>Odstranění povlakové krytiny střech do 10° dvouvrstvé</t>
  </si>
  <si>
    <t>131026358</t>
  </si>
  <si>
    <t>215</t>
  </si>
  <si>
    <t>712331111</t>
  </si>
  <si>
    <t>Provedení povlakové krytiny střech do 10° podkladní vrstvy pásy na sucho samolepící</t>
  </si>
  <si>
    <t>-903945907</t>
  </si>
  <si>
    <t>216</t>
  </si>
  <si>
    <t>62853001</t>
  </si>
  <si>
    <t>pás asfaltový samolepicí modifikovaný SBS tl 4mm s vložkou ze skleněné tkaniny se spalitelnou fólií nebo jemnozrnný minerálním posypem nebo textilií na horním povrchu</t>
  </si>
  <si>
    <t>-942588908</t>
  </si>
  <si>
    <t>217</t>
  </si>
  <si>
    <t>712341559</t>
  </si>
  <si>
    <t>Provedení povlakové krytiny střech do 10° pásy NAIP přitavením v plné ploše</t>
  </si>
  <si>
    <t>310649908</t>
  </si>
  <si>
    <t>218</t>
  </si>
  <si>
    <t>62853006</t>
  </si>
  <si>
    <t>pás asfaltový natavitelný modifikovaný SBS tl 4,2mm s vložkou ze skleněné tkaniny a hrubozrnným břidličným posypem na horním povrchu</t>
  </si>
  <si>
    <t>-1376303126</t>
  </si>
  <si>
    <t>226</t>
  </si>
  <si>
    <t>998712102</t>
  </si>
  <si>
    <t>Přesun hmot tonážní tonážní pro krytiny povlakové v objektech v do 12 m</t>
  </si>
  <si>
    <t>-610318759</t>
  </si>
  <si>
    <t>713</t>
  </si>
  <si>
    <t>Izolace tepelné</t>
  </si>
  <si>
    <t>5</t>
  </si>
  <si>
    <t>713120811</t>
  </si>
  <si>
    <t>Odstranění tepelné izolace podlah volně kladené z vláknitých materiálů suchých tl do 100 mm</t>
  </si>
  <si>
    <t>-1208300920</t>
  </si>
  <si>
    <t>112</t>
  </si>
  <si>
    <t>713121111</t>
  </si>
  <si>
    <t>Montáž izolace tepelné podlah volně kladenými rohožemi, pásy, dílci, deskami 1 vrstva</t>
  </si>
  <si>
    <t>850209910</t>
  </si>
  <si>
    <t>113</t>
  </si>
  <si>
    <t>28372305</t>
  </si>
  <si>
    <t>deska EPS 100 do plochých střech a podlah λ=0,037 tl 50mm</t>
  </si>
  <si>
    <t>693622410</t>
  </si>
  <si>
    <t>227</t>
  </si>
  <si>
    <t>998713102</t>
  </si>
  <si>
    <t>Přesun hmot tonážní pro izolace tepelné v objektech v do 12 m</t>
  </si>
  <si>
    <t>-266330917</t>
  </si>
  <si>
    <t>721</t>
  </si>
  <si>
    <t>Zdravotechnika - vnitřní kanalizace</t>
  </si>
  <si>
    <t>10</t>
  </si>
  <si>
    <t>721170975</t>
  </si>
  <si>
    <t>Potrubí z PVC krácení trub DN 125</t>
  </si>
  <si>
    <t>1735348028</t>
  </si>
  <si>
    <t>721171808</t>
  </si>
  <si>
    <t>Demontáž potrubí z PVC do D 114</t>
  </si>
  <si>
    <t>-2015910034</t>
  </si>
  <si>
    <t>11</t>
  </si>
  <si>
    <t>721171915</t>
  </si>
  <si>
    <t>Potrubí z PP propojení potrubí DN 110</t>
  </si>
  <si>
    <t>-955475255</t>
  </si>
  <si>
    <t>13</t>
  </si>
  <si>
    <t>721173401</t>
  </si>
  <si>
    <t>Potrubí kanalizační z PVC SN 4 svodné DN 110</t>
  </si>
  <si>
    <t>1050477742</t>
  </si>
  <si>
    <t>25</t>
  </si>
  <si>
    <t>721194107</t>
  </si>
  <si>
    <t>Vyvedení a upevnění odpadních výpustek DN 70</t>
  </si>
  <si>
    <t>2096479196</t>
  </si>
  <si>
    <t>721210818</t>
  </si>
  <si>
    <t>Demontáž vpustí vanových DN 100</t>
  </si>
  <si>
    <t>-1034771957</t>
  </si>
  <si>
    <t>14</t>
  </si>
  <si>
    <t>721212125</t>
  </si>
  <si>
    <t>Odtokový sprchový žlab délky 900 mm s krycím roštem a zápachovou uzávěrkou</t>
  </si>
  <si>
    <t>-929622929</t>
  </si>
  <si>
    <t>12</t>
  </si>
  <si>
    <t>721300922</t>
  </si>
  <si>
    <t>Pročištění svodů ležatých do DN 300</t>
  </si>
  <si>
    <t>608105412</t>
  </si>
  <si>
    <t>228</t>
  </si>
  <si>
    <t>998721102</t>
  </si>
  <si>
    <t>Přesun hmot tonážní pro vnitřní kanalizace v objektech v do 12 m</t>
  </si>
  <si>
    <t>1508010207</t>
  </si>
  <si>
    <t>722</t>
  </si>
  <si>
    <t>Zdravotechnika - vnitřní vodovod</t>
  </si>
  <si>
    <t>42</t>
  </si>
  <si>
    <t>722170943</t>
  </si>
  <si>
    <t>Oprava potrubí PE spojka Gebo BI nátrubkové G 3/4</t>
  </si>
  <si>
    <t>-1898775899</t>
  </si>
  <si>
    <t>43</t>
  </si>
  <si>
    <t>722174001</t>
  </si>
  <si>
    <t>Potrubí vodovodní plastové PPR svar polyfuze PN 16 D 16 x 2,2 mm</t>
  </si>
  <si>
    <t>876106716</t>
  </si>
  <si>
    <t>46</t>
  </si>
  <si>
    <t>722179191</t>
  </si>
  <si>
    <t>Příplatek k rozvodu vody z plastů za malý rozsah prací na zakázce do 20 m</t>
  </si>
  <si>
    <t>soubor</t>
  </si>
  <si>
    <t>-494026839</t>
  </si>
  <si>
    <t>44</t>
  </si>
  <si>
    <t>722181221</t>
  </si>
  <si>
    <t>Ochrana vodovodního potrubí přilepenými termoizolačními trubicemi z PE tl do 9 mm DN do 22 mm</t>
  </si>
  <si>
    <t>625061366</t>
  </si>
  <si>
    <t>45</t>
  </si>
  <si>
    <t>722190401</t>
  </si>
  <si>
    <t>Vyvedení a upevnění výpustku do DN 25</t>
  </si>
  <si>
    <t>1161322874</t>
  </si>
  <si>
    <t>41</t>
  </si>
  <si>
    <t>722190901</t>
  </si>
  <si>
    <t>Uzavření nebo otevření vodovodního potrubí při opravách</t>
  </si>
  <si>
    <t>2027633284</t>
  </si>
  <si>
    <t>40</t>
  </si>
  <si>
    <t>722220851</t>
  </si>
  <si>
    <t>Demontáž armatur závitových s jedním závitem G do 3/4</t>
  </si>
  <si>
    <t>1654144140</t>
  </si>
  <si>
    <t>229</t>
  </si>
  <si>
    <t>998722102</t>
  </si>
  <si>
    <t>Přesun hmot tonážní pro vnitřní vodovod v objektech v do 12 m</t>
  </si>
  <si>
    <t>-2026091199</t>
  </si>
  <si>
    <t>725</t>
  </si>
  <si>
    <t>Zdravotechnika - zařizovací předměty</t>
  </si>
  <si>
    <t>63</t>
  </si>
  <si>
    <t>725210821</t>
  </si>
  <si>
    <t>Demontáž umyvadel bez výtokových armatur</t>
  </si>
  <si>
    <t>-1444030811</t>
  </si>
  <si>
    <t>61</t>
  </si>
  <si>
    <t>725219101</t>
  </si>
  <si>
    <t>Montáž umyvadla připevněného na konzoly</t>
  </si>
  <si>
    <t>-483601647</t>
  </si>
  <si>
    <t>60</t>
  </si>
  <si>
    <t>725244104</t>
  </si>
  <si>
    <t>Dveře sprchové rámové se skleněnou výplní tl. 5 mm otvíravé jednokřídlové do niky na vaničku šířky 1000 mm</t>
  </si>
  <si>
    <t>1757616559</t>
  </si>
  <si>
    <t>22</t>
  </si>
  <si>
    <t>725330840</t>
  </si>
  <si>
    <t>Demontáž výlevka litinová nebo ocelová</t>
  </si>
  <si>
    <t>1877451913</t>
  </si>
  <si>
    <t>23</t>
  </si>
  <si>
    <t>725820801</t>
  </si>
  <si>
    <t>Demontáž baterie nástěnné do G 3 / 4</t>
  </si>
  <si>
    <t>1657123916</t>
  </si>
  <si>
    <t>39</t>
  </si>
  <si>
    <t>725840850</t>
  </si>
  <si>
    <t>Demontáž baterie sprch diferenciální do G 3/4x1</t>
  </si>
  <si>
    <t>-923303852</t>
  </si>
  <si>
    <t>58</t>
  </si>
  <si>
    <t>725849411</t>
  </si>
  <si>
    <t>Montáž baterie sprchové nástěnná s nastavitelnou výškou sprchy</t>
  </si>
  <si>
    <t>2012963444</t>
  </si>
  <si>
    <t>59</t>
  </si>
  <si>
    <t>55145500</t>
  </si>
  <si>
    <t>baterie sprchová mosazná s mosaznou růžicí 1/2"x100mm</t>
  </si>
  <si>
    <t>505419440</t>
  </si>
  <si>
    <t>24</t>
  </si>
  <si>
    <t>725860812</t>
  </si>
  <si>
    <t>Demontáž uzávěrů zápachu dvojitých</t>
  </si>
  <si>
    <t>-772112700</t>
  </si>
  <si>
    <t>62</t>
  </si>
  <si>
    <t>725869101</t>
  </si>
  <si>
    <t>Montáž zápachových uzávěrek umyvadlových do DN 40</t>
  </si>
  <si>
    <t>-1677998997</t>
  </si>
  <si>
    <t>230</t>
  </si>
  <si>
    <t>998725102</t>
  </si>
  <si>
    <t>Přesun hmot tonážní pro zařizovací předměty v objektech v do 12 m</t>
  </si>
  <si>
    <t>-1456304172</t>
  </si>
  <si>
    <t>741</t>
  </si>
  <si>
    <t>Elektroinstalace - silnoproud</t>
  </si>
  <si>
    <t>121</t>
  </si>
  <si>
    <t>741112001</t>
  </si>
  <si>
    <t>Montáž krabice zapuštěná plastová kruhová</t>
  </si>
  <si>
    <t>-1055435933</t>
  </si>
  <si>
    <t>123</t>
  </si>
  <si>
    <t>34571521</t>
  </si>
  <si>
    <t>krabice univerzální rozvodná z PH s víčkem a svorkovnicí krabicovou šroubovací s vodiči 12x4mm2 D 73,5mmx43mm</t>
  </si>
  <si>
    <t>-2032966375</t>
  </si>
  <si>
    <t>119</t>
  </si>
  <si>
    <t>741122611</t>
  </si>
  <si>
    <t>Montáž kabel Cu plný kulatý žíla 3x1,5 až 6 mm2 uložený pevně (CYKY)</t>
  </si>
  <si>
    <t>-1105282627</t>
  </si>
  <si>
    <t>120</t>
  </si>
  <si>
    <t>34111030</t>
  </si>
  <si>
    <t>kabel silový s Cu jádrem 1kV 3x1,5mm2</t>
  </si>
  <si>
    <t>900362191</t>
  </si>
  <si>
    <t>118</t>
  </si>
  <si>
    <t>741130021</t>
  </si>
  <si>
    <t>Ukončení vodič izolovaný do 2,5 mm2 na svorkovnici</t>
  </si>
  <si>
    <t>-547059132</t>
  </si>
  <si>
    <t>125</t>
  </si>
  <si>
    <t>741370002</t>
  </si>
  <si>
    <t>Montáž svítidlo žárovkové bytové stropní přisazené 1 zdroj se sklem</t>
  </si>
  <si>
    <t>-147647073</t>
  </si>
  <si>
    <t>262</t>
  </si>
  <si>
    <t>ECOW131BBI</t>
  </si>
  <si>
    <t>Stropní svítidlo, bílé, IP44, max 60W, bez čidla</t>
  </si>
  <si>
    <t>-1431188359</t>
  </si>
  <si>
    <t>117</t>
  </si>
  <si>
    <t>741374823</t>
  </si>
  <si>
    <t>Demontáž osvětlovacího modulového systému zářivkového délky přes 1100 mm se zachováním funkčnosti</t>
  </si>
  <si>
    <t>-1361502473</t>
  </si>
  <si>
    <t>126</t>
  </si>
  <si>
    <t>741820101</t>
  </si>
  <si>
    <t>Měření izolačního stavu svítidel</t>
  </si>
  <si>
    <t>626723733</t>
  </si>
  <si>
    <t>231</t>
  </si>
  <si>
    <t>998741102</t>
  </si>
  <si>
    <t>Přesun hmot tonážní pro silnoproud v objektech v do 12 m</t>
  </si>
  <si>
    <t>1820256983</t>
  </si>
  <si>
    <t>263</t>
  </si>
  <si>
    <t>PODRMAT</t>
  </si>
  <si>
    <t>Podružný materiál</t>
  </si>
  <si>
    <t>1081686818</t>
  </si>
  <si>
    <t>762</t>
  </si>
  <si>
    <t>Konstrukce tesařské</t>
  </si>
  <si>
    <t>174</t>
  </si>
  <si>
    <t>762331921</t>
  </si>
  <si>
    <t>Vyřezání části střešní vazby průřezové plochy řeziva do 224 cm2 délky do 3 m</t>
  </si>
  <si>
    <t>1828563482</t>
  </si>
  <si>
    <t>176</t>
  </si>
  <si>
    <t>762332131</t>
  </si>
  <si>
    <t>Montáž vázaných kcí krovů pravidelných z hraněného řeziva průřezové plochy do 120 cm2</t>
  </si>
  <si>
    <t>1321833957</t>
  </si>
  <si>
    <t>177</t>
  </si>
  <si>
    <t>60512125</t>
  </si>
  <si>
    <t>hranol stavební řezivo průřezu do 120cm2 do dl 6m</t>
  </si>
  <si>
    <t>-1951333412</t>
  </si>
  <si>
    <t>175</t>
  </si>
  <si>
    <t>762332922</t>
  </si>
  <si>
    <t>Doplnění části střešní vazby z hranolů průřezové plochy do 224 cm2 včetně materiálu</t>
  </si>
  <si>
    <t>-1255829742</t>
  </si>
  <si>
    <t>168</t>
  </si>
  <si>
    <t>762341210</t>
  </si>
  <si>
    <t>Montáž bednění střech rovných a šikmých sklonu do 60° z hrubých prken na sraz</t>
  </si>
  <si>
    <t>325629783</t>
  </si>
  <si>
    <t>169</t>
  </si>
  <si>
    <t>60511120</t>
  </si>
  <si>
    <t>řezivo stavební prkna prismovaná středová tl 25(32)mm dl 2-5m</t>
  </si>
  <si>
    <t>-220576639</t>
  </si>
  <si>
    <t>166</t>
  </si>
  <si>
    <t>762341931</t>
  </si>
  <si>
    <t>Vyřezání části bednění střech z prken tl do 32 mm plochy jednotlivě do 1 m2</t>
  </si>
  <si>
    <t>-1064686419</t>
  </si>
  <si>
    <t>167</t>
  </si>
  <si>
    <t>762343911</t>
  </si>
  <si>
    <t>Zabednění otvorů ve střeše prkny tl do 32mm plochy jednotlivě do 1 m2</t>
  </si>
  <si>
    <t>1889054848</t>
  </si>
  <si>
    <t>163</t>
  </si>
  <si>
    <t>762341811</t>
  </si>
  <si>
    <t>Demontáž bednění střech z prken</t>
  </si>
  <si>
    <t>-201143792</t>
  </si>
  <si>
    <t>164</t>
  </si>
  <si>
    <t>762351812</t>
  </si>
  <si>
    <t>Demontáž dýmníků, výparníků, světlíků z hraněného řeziva průřezové plochy do 224 cm2</t>
  </si>
  <si>
    <t>-706125635</t>
  </si>
  <si>
    <t>170</t>
  </si>
  <si>
    <t>762395000</t>
  </si>
  <si>
    <t>Spojovací prostředky krovů, bednění, laťování, nadstřešních konstrukcí</t>
  </si>
  <si>
    <t>-777275728</t>
  </si>
  <si>
    <t>206</t>
  </si>
  <si>
    <t>762841230</t>
  </si>
  <si>
    <t>Montáž podbíjení stropů a střech vodorovných z hoblovaných prken na pero a drážku</t>
  </si>
  <si>
    <t>-1702919819</t>
  </si>
  <si>
    <t>207</t>
  </si>
  <si>
    <t>61191177</t>
  </si>
  <si>
    <t>palubky obkladové SM profil klasický 15x121mm A/B</t>
  </si>
  <si>
    <t>941638964</t>
  </si>
  <si>
    <t>205</t>
  </si>
  <si>
    <t>762841811</t>
  </si>
  <si>
    <t>Demontáž podbíjení obkladů stropů a střech sklonu do 60° z hrubých prken tl do 35 mm</t>
  </si>
  <si>
    <t>1323201425</t>
  </si>
  <si>
    <t>260</t>
  </si>
  <si>
    <t>762841R01</t>
  </si>
  <si>
    <t>Demontáž podbití obklad střechy z hrubých prken s omítkou okolo ubourávaného komínu</t>
  </si>
  <si>
    <t>2109178586</t>
  </si>
  <si>
    <t>232</t>
  </si>
  <si>
    <t>998762102</t>
  </si>
  <si>
    <t>Přesun hmot tonážní pro kce tesařské v objektech v do 12 m</t>
  </si>
  <si>
    <t>1884902511</t>
  </si>
  <si>
    <t>763</t>
  </si>
  <si>
    <t>Konstrukce suché výstavby</t>
  </si>
  <si>
    <t>261</t>
  </si>
  <si>
    <t>763161R01</t>
  </si>
  <si>
    <t>Doplnění podbití podkrobí v místě ubouraného komína včetně začištění z desky SDK 1xA 12,5</t>
  </si>
  <si>
    <t>481257430</t>
  </si>
  <si>
    <t>764</t>
  </si>
  <si>
    <t>Konstrukce klempířské</t>
  </si>
  <si>
    <t>151</t>
  </si>
  <si>
    <t>764001831</t>
  </si>
  <si>
    <t>Demontáž krytiny z taškových tabulí do suti</t>
  </si>
  <si>
    <t>1730474391</t>
  </si>
  <si>
    <t>161</t>
  </si>
  <si>
    <t>764001861</t>
  </si>
  <si>
    <t>Demontáž hřebene z hřebenáčů do suti</t>
  </si>
  <si>
    <t>222593051</t>
  </si>
  <si>
    <t>158</t>
  </si>
  <si>
    <t>764002801</t>
  </si>
  <si>
    <t>Demontáž závětrné lišty do suti</t>
  </si>
  <si>
    <t>-1996642128</t>
  </si>
  <si>
    <t>159</t>
  </si>
  <si>
    <t>764002811</t>
  </si>
  <si>
    <t>Demontáž okapového plechu do suti v krytině povlakové</t>
  </si>
  <si>
    <t>784679795</t>
  </si>
  <si>
    <t>152</t>
  </si>
  <si>
    <t>764002821</t>
  </si>
  <si>
    <t>Demontáž střešního výlezu do suti</t>
  </si>
  <si>
    <t>-1247774785</t>
  </si>
  <si>
    <t>153</t>
  </si>
  <si>
    <t>764002871</t>
  </si>
  <si>
    <t>Demontáž lemování zdí do suti</t>
  </si>
  <si>
    <t>1335649085</t>
  </si>
  <si>
    <t>162</t>
  </si>
  <si>
    <t>764002881</t>
  </si>
  <si>
    <t>Demontáž lemování střešních prostupů do suti</t>
  </si>
  <si>
    <t>-2107720510</t>
  </si>
  <si>
    <t>154</t>
  </si>
  <si>
    <t>764004801</t>
  </si>
  <si>
    <t>Demontáž podokapního žlabu do suti</t>
  </si>
  <si>
    <t>345587163</t>
  </si>
  <si>
    <t>155</t>
  </si>
  <si>
    <t>764004861</t>
  </si>
  <si>
    <t>Demontáž svodu do suti</t>
  </si>
  <si>
    <t>1349957522</t>
  </si>
  <si>
    <t>198</t>
  </si>
  <si>
    <t>764011622</t>
  </si>
  <si>
    <t>Dilatační připojovací lišta z Pz s povrchovou úpravou včetně tmelení rš 120 mm</t>
  </si>
  <si>
    <t>1807358676</t>
  </si>
  <si>
    <t>194</t>
  </si>
  <si>
    <t>764211634</t>
  </si>
  <si>
    <t>Oplechování nevětraného hřebene z Pz s povrchovou úpravou s hřebenovým plechem rš 330 mm</t>
  </si>
  <si>
    <t>-957654600</t>
  </si>
  <si>
    <t>195</t>
  </si>
  <si>
    <t>764212606</t>
  </si>
  <si>
    <t>Oplechování úžlabí z Pz s povrchovou úpravou rš 500 mm</t>
  </si>
  <si>
    <t>704880518</t>
  </si>
  <si>
    <t>197</t>
  </si>
  <si>
    <t>764212634</t>
  </si>
  <si>
    <t>Oplechování štítu závětrnou lištou z Pz s povrchovou úpravou rš 330 mm</t>
  </si>
  <si>
    <t>-499525386</t>
  </si>
  <si>
    <t>196</t>
  </si>
  <si>
    <t>764212662</t>
  </si>
  <si>
    <t>Oplechování rovné okapové hrany z Pz s povrchovou úpravou rš 200 mm</t>
  </si>
  <si>
    <t>-612900949</t>
  </si>
  <si>
    <t>148</t>
  </si>
  <si>
    <t>764216603</t>
  </si>
  <si>
    <t>Oplechování rovných parapetů mechanicky kotvené z Pz s povrchovou úpravou rš 250 mm</t>
  </si>
  <si>
    <t>-1965687022</t>
  </si>
  <si>
    <t>199</t>
  </si>
  <si>
    <t>764311614</t>
  </si>
  <si>
    <t>Lemování rovných zdí střech s krytinou skládanou z Pz s povrchovou úpravou rš 330 mm</t>
  </si>
  <si>
    <t>1570250998</t>
  </si>
  <si>
    <t>202</t>
  </si>
  <si>
    <t>764511602</t>
  </si>
  <si>
    <t>Žlab podokapní půlkruhový z Pz s povrchovou úpravou rš 330 mm</t>
  </si>
  <si>
    <t>-1437876859</t>
  </si>
  <si>
    <t>203</t>
  </si>
  <si>
    <t>764511642</t>
  </si>
  <si>
    <t>Kotlík oválný (trychtýřový) pro podokapní žlaby z Pz s povrchovou úpravou 330/100 mm</t>
  </si>
  <si>
    <t>99037824</t>
  </si>
  <si>
    <t>204</t>
  </si>
  <si>
    <t>764518622</t>
  </si>
  <si>
    <t>Svody kruhové včetně objímek, kolen, odskoků z Pz s povrchovou úpravou průměru 100 mm</t>
  </si>
  <si>
    <t>1674518725</t>
  </si>
  <si>
    <t>233</t>
  </si>
  <si>
    <t>998764102</t>
  </si>
  <si>
    <t>Přesun hmot tonážní pro konstrukce klempířské v objektech v do 12 m</t>
  </si>
  <si>
    <t>-1326387123</t>
  </si>
  <si>
    <t>765</t>
  </si>
  <si>
    <t>Krytina skládaná</t>
  </si>
  <si>
    <t>157</t>
  </si>
  <si>
    <t>765131801</t>
  </si>
  <si>
    <t>Demontáž vláknocementové skládané krytiny sklonu do 30° do suti</t>
  </si>
  <si>
    <t>-761437354</t>
  </si>
  <si>
    <t>187</t>
  </si>
  <si>
    <t>765161301</t>
  </si>
  <si>
    <t>Montáž okapové hrany z krytiny z recyklovaného plastu, imitace břidličné krytiny tl. 3 mm jednoduché krytí</t>
  </si>
  <si>
    <t>353986417</t>
  </si>
  <si>
    <t>188</t>
  </si>
  <si>
    <t>58389r01</t>
  </si>
  <si>
    <t>krytina z recyklovaného plastu jednoduché krytí šestihran 40x40cm</t>
  </si>
  <si>
    <t>2051524712</t>
  </si>
  <si>
    <t>189</t>
  </si>
  <si>
    <t>765161R02</t>
  </si>
  <si>
    <t>Montáž hřebene z krytiny z recyklovaného plastu tl. 4-6 mm jednoduché krytí počtu kamenů do 10 ks/m</t>
  </si>
  <si>
    <t>-968930281</t>
  </si>
  <si>
    <t>190</t>
  </si>
  <si>
    <t>-867141550</t>
  </si>
  <si>
    <t>191</t>
  </si>
  <si>
    <t>765161R03</t>
  </si>
  <si>
    <t>Montáž krytiny z recyklované plastu, imitace břidlice tl. 3 mm do 30°jednoduché krytí z pravoúhlých formátů do 20ks/m2</t>
  </si>
  <si>
    <t>-1265682828</t>
  </si>
  <si>
    <t>192</t>
  </si>
  <si>
    <t>1007790181</t>
  </si>
  <si>
    <t>193</t>
  </si>
  <si>
    <t>765161R04</t>
  </si>
  <si>
    <t>Montáž štítové hrany přiřezáním krytiny z recyklovaného plastu tl. 4-6 mm</t>
  </si>
  <si>
    <t>-1739784613</t>
  </si>
  <si>
    <t>185</t>
  </si>
  <si>
    <t>765191001</t>
  </si>
  <si>
    <t>Montáž pojistné hydroizolační nebo parotěsné fólie kladené ve sklonu do 20° lepením na bednění nebo izolaci</t>
  </si>
  <si>
    <t>278027693</t>
  </si>
  <si>
    <t>186</t>
  </si>
  <si>
    <t>62853003</t>
  </si>
  <si>
    <t>pás asfaltový natavitelný modifikovaný SBS tl 3,5mm s vložkou ze skleněné tkaniny a spalitelnou PE fólií nebo jemnozrnný minerálním posypem na horním povrchu</t>
  </si>
  <si>
    <t>-1579412517</t>
  </si>
  <si>
    <t>156</t>
  </si>
  <si>
    <t>765191901</t>
  </si>
  <si>
    <t>Demontáž pojistné hydroizolační fólie kladené ve sklonu do 30°</t>
  </si>
  <si>
    <t>987210402</t>
  </si>
  <si>
    <t>184</t>
  </si>
  <si>
    <t>765192001</t>
  </si>
  <si>
    <t>Nouzové (provizorní) zakrytí střechy plachtou</t>
  </si>
  <si>
    <t>-75053427</t>
  </si>
  <si>
    <t>234</t>
  </si>
  <si>
    <t>998765102</t>
  </si>
  <si>
    <t>Přesun hmot tonážní pro krytiny skládané v objektech v do 12 m</t>
  </si>
  <si>
    <t>-1176683491</t>
  </si>
  <si>
    <t>766</t>
  </si>
  <si>
    <t>Konstrukce truhlářské</t>
  </si>
  <si>
    <t>81</t>
  </si>
  <si>
    <t>766441821</t>
  </si>
  <si>
    <t>Demontáž parapetních desek dřevěných nebo plastových šířky do 30 cm délky přes 1,0 m</t>
  </si>
  <si>
    <t>1377353954</t>
  </si>
  <si>
    <t>82</t>
  </si>
  <si>
    <t>766622N01</t>
  </si>
  <si>
    <t>Dodávka a montáž okna plastového členěného otevíravého, provedení a příslušenství dle PD, rozměry 1700x600, ozn. N.01</t>
  </si>
  <si>
    <t>1502376215</t>
  </si>
  <si>
    <t>83</t>
  </si>
  <si>
    <t>766622N02</t>
  </si>
  <si>
    <t>Dodávka a montáž okna plastového členěného otevíravého, provedení a příslušenství dle PD, rozměry 1500x1450, ozn. N.02</t>
  </si>
  <si>
    <t>-340349230</t>
  </si>
  <si>
    <t>84</t>
  </si>
  <si>
    <t>766622N03</t>
  </si>
  <si>
    <t>Dodávka a montáž okna plastového členěného otevíravého, provedení a příslušenství dle PD, rozměry 2150x1450, ozn. N.03</t>
  </si>
  <si>
    <t>-1244218272</t>
  </si>
  <si>
    <t>85</t>
  </si>
  <si>
    <t>766622N04</t>
  </si>
  <si>
    <t>Dodávka a montáž okna plastového členěného otevíravého, provedení a příslušenství dle PD, rozměry 2400x1500, ozn. N.04</t>
  </si>
  <si>
    <t>-1296031046</t>
  </si>
  <si>
    <t>86</t>
  </si>
  <si>
    <t>766622N05</t>
  </si>
  <si>
    <t>Dodávka a montáž okna plastového členěného otevíravého, provedení a příslušenství dle PD, rozměry 2100x1400, ozn. N.05</t>
  </si>
  <si>
    <t>-1799926171</t>
  </si>
  <si>
    <t>87</t>
  </si>
  <si>
    <t>766622N06</t>
  </si>
  <si>
    <t>Dodávka a montáž okna plastového členěného otevíravého, provedení a příslušenství dle PD, rozměry 1350x1300, ozn. N.06</t>
  </si>
  <si>
    <t>211835100</t>
  </si>
  <si>
    <t>88</t>
  </si>
  <si>
    <t>766622N07</t>
  </si>
  <si>
    <t>Dodávka a montáž okna plastového členěného otevíravého, provedení a příslušenství dle PD, rozměry 2100x1300, ozn. N.07</t>
  </si>
  <si>
    <t>1413737220</t>
  </si>
  <si>
    <t>89</t>
  </si>
  <si>
    <t>766622N08</t>
  </si>
  <si>
    <t>Dodávka a montáž okna plastového členěného otevíravého, provedení a příslušenství dle PD, rozměry 460x700, ozn. N.08</t>
  </si>
  <si>
    <t>1804071401</t>
  </si>
  <si>
    <t>90</t>
  </si>
  <si>
    <t>766622N09</t>
  </si>
  <si>
    <t>Dodávka a montáž okna plastového členěného otevíravého, provedení a příslušenství dle PD, rozměry 870x750, ozn. N.09</t>
  </si>
  <si>
    <t>1178157574</t>
  </si>
  <si>
    <t>91</t>
  </si>
  <si>
    <t>766622N10</t>
  </si>
  <si>
    <t>Dodávka a montáž okna plastového členěného otevíravého, provedení a příslušenství dle PD, rozměry 900x700, ozn. N.10</t>
  </si>
  <si>
    <t>-349023529</t>
  </si>
  <si>
    <t>92</t>
  </si>
  <si>
    <t>766622N12</t>
  </si>
  <si>
    <t>Dodávka a montáž okna plastového členěného otevíravého, provedení a příslušenství dle PD, rozměry 2100x1500, ozn. N.12</t>
  </si>
  <si>
    <t>1835516237</t>
  </si>
  <si>
    <t>93</t>
  </si>
  <si>
    <t>766622N15</t>
  </si>
  <si>
    <t>Dodávka a montáž okna plastového členěného otevíravého, provedení a příslušenství dle PD, rozměry 2100x1500, ozn. N.15</t>
  </si>
  <si>
    <t>-61610573</t>
  </si>
  <si>
    <t>94</t>
  </si>
  <si>
    <t>766622N17</t>
  </si>
  <si>
    <t>Dodávka a montáž okna plastového členěného otevíravého, provedení a příslušenství dle PD, rozměry 2400x1500, ozn. N.17</t>
  </si>
  <si>
    <t>-489419665</t>
  </si>
  <si>
    <t>95</t>
  </si>
  <si>
    <t>766622N19</t>
  </si>
  <si>
    <t>Dodávka a montáž okna plastového členěného otevíravého, provedení a příslušenství dle PD, rozměry 1500x1400, ozn. N.19</t>
  </si>
  <si>
    <t>-59621150</t>
  </si>
  <si>
    <t>96</t>
  </si>
  <si>
    <t>766622N20</t>
  </si>
  <si>
    <t>Dodávka a montáž okna plastového členěného otevíravého, provedení a příslušenství dle PD, rozměry 2120x1400, ozn. N.20</t>
  </si>
  <si>
    <t>-1275433622</t>
  </si>
  <si>
    <t>97</t>
  </si>
  <si>
    <t>766622N21</t>
  </si>
  <si>
    <t>Dodávka a montáž okna plastového členěného otevíravého, provedení a příslušenství dle PD, rozměry 1000x1400, ozn. N.21</t>
  </si>
  <si>
    <t>-914545378</t>
  </si>
  <si>
    <t>98</t>
  </si>
  <si>
    <t>766629214</t>
  </si>
  <si>
    <t>Příplatek k montáži oken rovné ostění připojovací spára do 15 mm - páska</t>
  </si>
  <si>
    <t>805065179</t>
  </si>
  <si>
    <t>108</t>
  </si>
  <si>
    <t>766641N11</t>
  </si>
  <si>
    <t>Dodávka a montáž vchodových dveří plastových, provedení a příslušenství dle PD, rozměry 900x1970, ozn. N.11</t>
  </si>
  <si>
    <t>-1131943506</t>
  </si>
  <si>
    <t>109</t>
  </si>
  <si>
    <t>766641N13</t>
  </si>
  <si>
    <t>Dodávka a montáž vchodových dveří plastových, provedení a příslušenství dle PD, rozměry 900x1970, ozn. N.13</t>
  </si>
  <si>
    <t>806053024</t>
  </si>
  <si>
    <t>110</t>
  </si>
  <si>
    <t>766641N14</t>
  </si>
  <si>
    <t>Dodávka a montáž vchodových dveří plastových, provedení a příslušenství dle PD, rozměry 960x2950, ozn. N.14</t>
  </si>
  <si>
    <t>271876970</t>
  </si>
  <si>
    <t>111</t>
  </si>
  <si>
    <t>766641N16</t>
  </si>
  <si>
    <t>Dodávka a montáž vchodových dveří plastových, provedení a příslušenství dle PD, rozměry 1400x2000, ozn. N.16</t>
  </si>
  <si>
    <t>-171100510</t>
  </si>
  <si>
    <t>179</t>
  </si>
  <si>
    <t>766671002</t>
  </si>
  <si>
    <t>Montáž střešního okna do krytiny ploché 66 x 118 cm</t>
  </si>
  <si>
    <t>-1589678863</t>
  </si>
  <si>
    <t>180</t>
  </si>
  <si>
    <t>61124786</t>
  </si>
  <si>
    <t>okno střešní dřevěné výklopně-kyvné, izolační dvojsklo 66x118cm, Uw=1,3W/m2K Al oplechování</t>
  </si>
  <si>
    <t>-661893698</t>
  </si>
  <si>
    <t>181</t>
  </si>
  <si>
    <t>766671008</t>
  </si>
  <si>
    <t>Montáž střešního okna do krytiny ploché 94 x 118 cm</t>
  </si>
  <si>
    <t>-1304062035</t>
  </si>
  <si>
    <t>182</t>
  </si>
  <si>
    <t>61124454</t>
  </si>
  <si>
    <t>okno střešní dřevěné výklopně-kyvné, izolační dvojsklo 94x118cm, Uw=1,3W/m2K Al oplechování</t>
  </si>
  <si>
    <t>729554542</t>
  </si>
  <si>
    <t>178</t>
  </si>
  <si>
    <t>766674810</t>
  </si>
  <si>
    <t>Demontáž střešního okna hladká krytina do 30°</t>
  </si>
  <si>
    <t>-742231818</t>
  </si>
  <si>
    <t>259</t>
  </si>
  <si>
    <t>766694111</t>
  </si>
  <si>
    <t>Montáž parapetních desek dřevěných nebo plastových šířky do 30 cm délky do 1,0 m</t>
  </si>
  <si>
    <t>-284041931</t>
  </si>
  <si>
    <t>258</t>
  </si>
  <si>
    <t>766694112</t>
  </si>
  <si>
    <t>Montáž parapetních desek dřevěných nebo plastových šířky do 30 cm délky do 1,6 m</t>
  </si>
  <si>
    <t>542332165</t>
  </si>
  <si>
    <t>256</t>
  </si>
  <si>
    <t>766694113</t>
  </si>
  <si>
    <t>Montáž parapetních desek dřevěných nebo plastových šířky do 30 cm délky do 2,6 m</t>
  </si>
  <si>
    <t>-1291716822</t>
  </si>
  <si>
    <t>257</t>
  </si>
  <si>
    <t>60794100</t>
  </si>
  <si>
    <t>deska parapetní dřevotřísková vnitřní 150x1000mm</t>
  </si>
  <si>
    <t>-493133108</t>
  </si>
  <si>
    <t>235</t>
  </si>
  <si>
    <t>998766102</t>
  </si>
  <si>
    <t>Přesun hmot tonážní pro konstrukce truhlářské v objektech v do 12 m</t>
  </si>
  <si>
    <t>-2039309007</t>
  </si>
  <si>
    <t>767</t>
  </si>
  <si>
    <t>Konstrukce zámečnické</t>
  </si>
  <si>
    <t>171</t>
  </si>
  <si>
    <t>767311810</t>
  </si>
  <si>
    <t>Demontáž světlíků všech typů se zasklením</t>
  </si>
  <si>
    <t>-1195091135</t>
  </si>
  <si>
    <t>183</t>
  </si>
  <si>
    <t>767311R01</t>
  </si>
  <si>
    <t>Dodávka a montáž ocelového střešního světlíku 1200x1900, zasleného bezpečnostním sklem</t>
  </si>
  <si>
    <t>1020476135</t>
  </si>
  <si>
    <t>220</t>
  </si>
  <si>
    <t>767812852</t>
  </si>
  <si>
    <t>Demontáž markýz fasádních šířky do 3500 mm</t>
  </si>
  <si>
    <t>-421952982</t>
  </si>
  <si>
    <t>236</t>
  </si>
  <si>
    <t>998767102</t>
  </si>
  <si>
    <t>Přesun hmot tonážní pro zámečnické konstrukce v objektech v do 12 m</t>
  </si>
  <si>
    <t>-1204923172</t>
  </si>
  <si>
    <t>771</t>
  </si>
  <si>
    <t>Podlahy z dlaždic</t>
  </si>
  <si>
    <t>27</t>
  </si>
  <si>
    <t>771111011</t>
  </si>
  <si>
    <t>Vysátí podkladu před pokládkou dlažby</t>
  </si>
  <si>
    <t>-1380963944</t>
  </si>
  <si>
    <t>28</t>
  </si>
  <si>
    <t>771121011</t>
  </si>
  <si>
    <t>Nátěr penetrační na podlahu</t>
  </si>
  <si>
    <t>-1614057820</t>
  </si>
  <si>
    <t>29</t>
  </si>
  <si>
    <t>771151011</t>
  </si>
  <si>
    <t>Samonivelační stěrka podlah pevnosti 20 MPa tl 3 mm</t>
  </si>
  <si>
    <t>-1269693954</t>
  </si>
  <si>
    <t>771571810</t>
  </si>
  <si>
    <t>Demontáž podlah z dlaždic keramických kladených do malty</t>
  </si>
  <si>
    <t>-1065484084</t>
  </si>
  <si>
    <t>33</t>
  </si>
  <si>
    <t>771574112</t>
  </si>
  <si>
    <t>Montáž podlah keramických hladkých lepených flexibilním lepidlem do 12 ks/ m2</t>
  </si>
  <si>
    <t>-1070069559</t>
  </si>
  <si>
    <t>34</t>
  </si>
  <si>
    <t>59761003</t>
  </si>
  <si>
    <t>dlažba keramická hutná hladká do interiéru přes 9 do 12ks/m2</t>
  </si>
  <si>
    <t>236508246</t>
  </si>
  <si>
    <t>35</t>
  </si>
  <si>
    <t>771577111</t>
  </si>
  <si>
    <t>Příplatek k montáži podlah keramických lepených flexibilním lepidlem za plochu do 5 m2</t>
  </si>
  <si>
    <t>-1480840606</t>
  </si>
  <si>
    <t>30</t>
  </si>
  <si>
    <t>771591112</t>
  </si>
  <si>
    <t>Izolace pod dlažbu nátěrem nebo stěrkou ve dvou vrstvách</t>
  </si>
  <si>
    <t>1643733714</t>
  </si>
  <si>
    <t>37</t>
  </si>
  <si>
    <t>771591115</t>
  </si>
  <si>
    <t>Podlahy spárování silikonem</t>
  </si>
  <si>
    <t>1758275801</t>
  </si>
  <si>
    <t>36</t>
  </si>
  <si>
    <t>771591185</t>
  </si>
  <si>
    <t>Podlahy pracnější řezání keramických dlaždic rovné</t>
  </si>
  <si>
    <t>460776318</t>
  </si>
  <si>
    <t>771591232</t>
  </si>
  <si>
    <t>Izolace těsnícími pásy pružná přes dilatační spáry</t>
  </si>
  <si>
    <t>1789635551</t>
  </si>
  <si>
    <t>31</t>
  </si>
  <si>
    <t>771591264</t>
  </si>
  <si>
    <t>Izolace těsnícími pásy mezi podlahou a stěnou</t>
  </si>
  <si>
    <t>-350636809</t>
  </si>
  <si>
    <t>237</t>
  </si>
  <si>
    <t>998771102</t>
  </si>
  <si>
    <t>Přesun hmot tonážní pro podlahy z dlaždic v objektech v do 12 m</t>
  </si>
  <si>
    <t>1401351242</t>
  </si>
  <si>
    <t>781</t>
  </si>
  <si>
    <t>Dokončovací práce - obklady</t>
  </si>
  <si>
    <t>48</t>
  </si>
  <si>
    <t>781111011</t>
  </si>
  <si>
    <t>Ometení (oprášení) stěny při přípravě podkladu</t>
  </si>
  <si>
    <t>1397712939</t>
  </si>
  <si>
    <t>49</t>
  </si>
  <si>
    <t>781121011</t>
  </si>
  <si>
    <t>Nátěr penetrační na stěnu</t>
  </si>
  <si>
    <t>-507898401</t>
  </si>
  <si>
    <t>50</t>
  </si>
  <si>
    <t>781131112</t>
  </si>
  <si>
    <t>Izolace pod obklad nátěrem nebo stěrkou ve dvou vrstvách</t>
  </si>
  <si>
    <t>1212313228</t>
  </si>
  <si>
    <t>51</t>
  </si>
  <si>
    <t>781131232</t>
  </si>
  <si>
    <t>Izolace pod obklad těsnícími pásy pro styčné nebo dilatační spáry</t>
  </si>
  <si>
    <t>-2026082070</t>
  </si>
  <si>
    <t>781471810</t>
  </si>
  <si>
    <t>Demontáž obkladů z obkladaček keramických kladených do malty</t>
  </si>
  <si>
    <t>-1640426517</t>
  </si>
  <si>
    <t>52</t>
  </si>
  <si>
    <t>781474112</t>
  </si>
  <si>
    <t>Montáž obkladů vnitřních keramických hladkých do 12 ks/m2 lepených flexibilním lepidlem</t>
  </si>
  <si>
    <t>933542302</t>
  </si>
  <si>
    <t>53</t>
  </si>
  <si>
    <t>59761026</t>
  </si>
  <si>
    <t>obklad keramický hladký do 12ks/m2</t>
  </si>
  <si>
    <t>1909566429</t>
  </si>
  <si>
    <t>57</t>
  </si>
  <si>
    <t>781477111</t>
  </si>
  <si>
    <t>Příplatek k montáži obkladů vnitřních keramických hladkých za plochu do 10 m2</t>
  </si>
  <si>
    <t>727561560</t>
  </si>
  <si>
    <t>54</t>
  </si>
  <si>
    <t>781494511</t>
  </si>
  <si>
    <t>Plastové profily ukončovací lepené flexibilním lepidlem</t>
  </si>
  <si>
    <t>52631854</t>
  </si>
  <si>
    <t>56</t>
  </si>
  <si>
    <t>781495115</t>
  </si>
  <si>
    <t>Spárování vnitřních obkladů silikonem</t>
  </si>
  <si>
    <t>1185368509</t>
  </si>
  <si>
    <t>55</t>
  </si>
  <si>
    <t>781495141</t>
  </si>
  <si>
    <t>Průnik obkladem kruhový do DN 30</t>
  </si>
  <si>
    <t>-937896539</t>
  </si>
  <si>
    <t>106</t>
  </si>
  <si>
    <t>781571131</t>
  </si>
  <si>
    <t>Montáž obkladů ostění šířky do 200 mm lepenými flexibilním lepidlem</t>
  </si>
  <si>
    <t>-1021341020</t>
  </si>
  <si>
    <t>107</t>
  </si>
  <si>
    <t>1503130637</t>
  </si>
  <si>
    <t>104</t>
  </si>
  <si>
    <t>781674113</t>
  </si>
  <si>
    <t>Montáž obkladů parapetů šířky do 200 mm z dlaždic keramických lepených flexibilním lepidlem</t>
  </si>
  <si>
    <t>784931402</t>
  </si>
  <si>
    <t>105</t>
  </si>
  <si>
    <t>232363595</t>
  </si>
  <si>
    <t>238</t>
  </si>
  <si>
    <t>998781102</t>
  </si>
  <si>
    <t>Přesun hmot tonážní pro obklady keramické v objektech v do 12 m</t>
  </si>
  <si>
    <t>-1268152559</t>
  </si>
  <si>
    <t>783</t>
  </si>
  <si>
    <t>Dokončovací práce - nátěry</t>
  </si>
  <si>
    <t>214</t>
  </si>
  <si>
    <t>783009403</t>
  </si>
  <si>
    <t>Bezpečnostní šrafování stěn nebo svislých ploch oblých</t>
  </si>
  <si>
    <t>1930838037</t>
  </si>
  <si>
    <t>172</t>
  </si>
  <si>
    <t>783201201</t>
  </si>
  <si>
    <t>Obroušení tesařských konstrukcí před provedením nátěru</t>
  </si>
  <si>
    <t>-1418190878</t>
  </si>
  <si>
    <t>173</t>
  </si>
  <si>
    <t>783213121</t>
  </si>
  <si>
    <t>Napouštěcí dvojnásobný syntetický biocidní nátěr tesařských konstrukcí zabudovaných do konstrukce</t>
  </si>
  <si>
    <t>1995862698</t>
  </si>
  <si>
    <t>208</t>
  </si>
  <si>
    <t>783218111</t>
  </si>
  <si>
    <t>Lazurovací dvojnásobný syntetický nátěr tesařských konstrukcí</t>
  </si>
  <si>
    <t>1060728100</t>
  </si>
  <si>
    <t>210</t>
  </si>
  <si>
    <t>783301401</t>
  </si>
  <si>
    <t>Ometení zámečnických konstrukcí</t>
  </si>
  <si>
    <t>-1280508245</t>
  </si>
  <si>
    <t>209</t>
  </si>
  <si>
    <t>783306801</t>
  </si>
  <si>
    <t>Odstranění nátěru ze zámečnických konstrukcí obroušením</t>
  </si>
  <si>
    <t>-886133989</t>
  </si>
  <si>
    <t>211</t>
  </si>
  <si>
    <t>783314101</t>
  </si>
  <si>
    <t>Základní jednonásobný syntetický nátěr zámečnických konstrukcí</t>
  </si>
  <si>
    <t>-1249081674</t>
  </si>
  <si>
    <t>212</t>
  </si>
  <si>
    <t>783315101</t>
  </si>
  <si>
    <t>Mezinátěr jednonásobný syntetický standardní zámečnických konstrukcí</t>
  </si>
  <si>
    <t>1533737964</t>
  </si>
  <si>
    <t>213</t>
  </si>
  <si>
    <t>783317101</t>
  </si>
  <si>
    <t>Krycí jednonásobný syntetický standardní nátěr zámečnických konstrukcí</t>
  </si>
  <si>
    <t>-1211447484</t>
  </si>
  <si>
    <t>145</t>
  </si>
  <si>
    <t>783801201</t>
  </si>
  <si>
    <t>Obroušení omítek před provedením nátěru</t>
  </si>
  <si>
    <t>1453416161</t>
  </si>
  <si>
    <t>146</t>
  </si>
  <si>
    <t>783823135</t>
  </si>
  <si>
    <t>Penetrační silikonový nátěr hladkých, tenkovrstvých zrnitých nebo štukových omítek</t>
  </si>
  <si>
    <t>827043011</t>
  </si>
  <si>
    <t>147</t>
  </si>
  <si>
    <t>783827425</t>
  </si>
  <si>
    <t>Krycí dvojnásobný silikonový nátěr omítek stupně členitosti 1 a 2</t>
  </si>
  <si>
    <t>-1930159442</t>
  </si>
  <si>
    <t>784</t>
  </si>
  <si>
    <t>Dokončovací práce - malby a tapety</t>
  </si>
  <si>
    <t>66</t>
  </si>
  <si>
    <t>784121001</t>
  </si>
  <si>
    <t>Oškrabání malby v mísnostech výšky do 3,80 m</t>
  </si>
  <si>
    <t>1576571757</t>
  </si>
  <si>
    <t>67</t>
  </si>
  <si>
    <t>784121011</t>
  </si>
  <si>
    <t>Rozmývání podkladu po oškrabání malby v místnostech výšky do 3,80 m</t>
  </si>
  <si>
    <t>-9511104</t>
  </si>
  <si>
    <t>102</t>
  </si>
  <si>
    <t>784171001</t>
  </si>
  <si>
    <t>Olepování vnitřních ploch páskou v místnostech výšky do 3,80 m</t>
  </si>
  <si>
    <t>220635950</t>
  </si>
  <si>
    <t>103</t>
  </si>
  <si>
    <t>58124838</t>
  </si>
  <si>
    <t>páska maskovací krepová pro malířské potřeby š 50mm</t>
  </si>
  <si>
    <t>880101211</t>
  </si>
  <si>
    <t>100</t>
  </si>
  <si>
    <t>784171111</t>
  </si>
  <si>
    <t>Zakrytí vnitřních ploch stěn v místnostech výšky do 3,80 m</t>
  </si>
  <si>
    <t>374851631</t>
  </si>
  <si>
    <t>101</t>
  </si>
  <si>
    <t>58124844</t>
  </si>
  <si>
    <t>fólie pro malířské potřeby zakrývací tl 25µ 4x5m</t>
  </si>
  <si>
    <t>713033920</t>
  </si>
  <si>
    <t>68</t>
  </si>
  <si>
    <t>784181101</t>
  </si>
  <si>
    <t>Základní akrylátová jednonásobná penetrace podkladu v místnostech výšky do 3,80m</t>
  </si>
  <si>
    <t>-1473879954</t>
  </si>
  <si>
    <t>69</t>
  </si>
  <si>
    <t>784221101</t>
  </si>
  <si>
    <t>Dvojnásobné bílé malby ze směsí za sucha dobře otěruvzdorných v místnostech do 3,80 m</t>
  </si>
  <si>
    <t>1800073857</t>
  </si>
  <si>
    <t>VRN</t>
  </si>
  <si>
    <t>Vedlejší rozpočtové náklady</t>
  </si>
  <si>
    <t>VRN3</t>
  </si>
  <si>
    <t>Zařízení staveniště</t>
  </si>
  <si>
    <t>255</t>
  </si>
  <si>
    <t>030001000</t>
  </si>
  <si>
    <t>%</t>
  </si>
  <si>
    <t>1024</t>
  </si>
  <si>
    <t>117175511</t>
  </si>
  <si>
    <t>SO02 - Oprava soc. zařízení pro pracovníky TO</t>
  </si>
  <si>
    <t>310279842</t>
  </si>
  <si>
    <t>Zazdívka otvorů pl do 4 m2 ve zdivu nadzákladovém z nepálených tvárnic tl do 300 mm</t>
  </si>
  <si>
    <t>-872082983</t>
  </si>
  <si>
    <t>317121251</t>
  </si>
  <si>
    <t>Montáž ŽB překladů prefabrikovaných do rýh světlosti otvoru do 1800 mm</t>
  </si>
  <si>
    <t>-475187236</t>
  </si>
  <si>
    <t>59321932</t>
  </si>
  <si>
    <t>překlad pórobetonový nosný š 100mm dl 1500mm</t>
  </si>
  <si>
    <t>-377202803</t>
  </si>
  <si>
    <t>317142430</t>
  </si>
  <si>
    <t>Překlad nenosný pórobetonový š 125 mm v do 250 mm na tenkovrstvou maltu dl do 1000 mm</t>
  </si>
  <si>
    <t>2074855635</t>
  </si>
  <si>
    <t>317234410</t>
  </si>
  <si>
    <t>Vyzdívka mezi nosníky z cihel pálených na MC</t>
  </si>
  <si>
    <t>-234804920</t>
  </si>
  <si>
    <t>317944321</t>
  </si>
  <si>
    <t>Válcované nosníky do č.12 dodatečně osazované do připravených otvorů</t>
  </si>
  <si>
    <t>2100469523</t>
  </si>
  <si>
    <t>-993474136</t>
  </si>
  <si>
    <t>346244381</t>
  </si>
  <si>
    <t>Plentování jednostranné v do 200 mm válcovaných nosníků cihlami</t>
  </si>
  <si>
    <t>684947248</t>
  </si>
  <si>
    <t>611131111</t>
  </si>
  <si>
    <t>Polymercementový spojovací můstek vnitřních stropů nanášený ručně</t>
  </si>
  <si>
    <t>104681281</t>
  </si>
  <si>
    <t>611142001</t>
  </si>
  <si>
    <t>Potažení vnitřních stropů sklovláknitým pletivem vtlačeným do tenkovrstvé hmoty</t>
  </si>
  <si>
    <t>661084607</t>
  </si>
  <si>
    <t>611315403</t>
  </si>
  <si>
    <t>Oprava vnitřní vápenné hrubé omítky stropů v rozsahu plochy do 50%</t>
  </si>
  <si>
    <t>122020545</t>
  </si>
  <si>
    <t>612131111</t>
  </si>
  <si>
    <t>Polymercementový spojovací můstek vnitřních stěn nanášený ručně</t>
  </si>
  <si>
    <t>-1331733322</t>
  </si>
  <si>
    <t>-2042908069</t>
  </si>
  <si>
    <t>612315403</t>
  </si>
  <si>
    <t>Oprava vnitřní vápenné hrubé omítky stěn v rozsahu plochy do 50%</t>
  </si>
  <si>
    <t>414068147</t>
  </si>
  <si>
    <t>376589594</t>
  </si>
  <si>
    <t>1373599287</t>
  </si>
  <si>
    <t>2031034170</t>
  </si>
  <si>
    <t>622143002</t>
  </si>
  <si>
    <t>Montáž omítkových plastových nebo pozinkovaných dilatačních profilů</t>
  </si>
  <si>
    <t>-659812566</t>
  </si>
  <si>
    <t>28342202</t>
  </si>
  <si>
    <t>profil dilatační  PVC s tkaninou pro omítky tl do 3mm dilatace do 10mm</t>
  </si>
  <si>
    <t>-976203410</t>
  </si>
  <si>
    <t>122</t>
  </si>
  <si>
    <t>-1633457257</t>
  </si>
  <si>
    <t>-1482623689</t>
  </si>
  <si>
    <t>124</t>
  </si>
  <si>
    <t>1961115890</t>
  </si>
  <si>
    <t>-484309627</t>
  </si>
  <si>
    <t>622321121</t>
  </si>
  <si>
    <t>Vápenocementová omítka hladká jednovrstvá vnějších stěn nanášená ručně</t>
  </si>
  <si>
    <t>618428281</t>
  </si>
  <si>
    <t>-1121512016</t>
  </si>
  <si>
    <t>128</t>
  </si>
  <si>
    <t>1318375865</t>
  </si>
  <si>
    <t>622332121</t>
  </si>
  <si>
    <t>Škrábaná omítka (břízolitová) vnějších stěn nanášená ručně na neomítnutý podklad</t>
  </si>
  <si>
    <t>-63636351</t>
  </si>
  <si>
    <t>143</t>
  </si>
  <si>
    <t>191164551</t>
  </si>
  <si>
    <t>445196031</t>
  </si>
  <si>
    <t>631311134</t>
  </si>
  <si>
    <t>Mazanina tl do 240 mm z betonu prostého bez zvýšených nároků na prostředí tř. C 16/20</t>
  </si>
  <si>
    <t>520474890</t>
  </si>
  <si>
    <t>632451491</t>
  </si>
  <si>
    <t>Příplatek k potěrům za přehlazení povrchu</t>
  </si>
  <si>
    <t>-1996004998</t>
  </si>
  <si>
    <t>632451R01</t>
  </si>
  <si>
    <t>Potěr pískocementový tl do 60 mm tř. C 25 běžný</t>
  </si>
  <si>
    <t>-174932670</t>
  </si>
  <si>
    <t>356120984</t>
  </si>
  <si>
    <t>634112126</t>
  </si>
  <si>
    <t>Obvodová dilatace podlahovým páskem z pěnového PE s fólií mezi stěnou a mazaninou nebo potěrem v 100 mm</t>
  </si>
  <si>
    <t>-258112380</t>
  </si>
  <si>
    <t>642942111</t>
  </si>
  <si>
    <t>Osazování zárubní nebo rámů dveřních kovových do 2,5 m2 na MC</t>
  </si>
  <si>
    <t>161967962</t>
  </si>
  <si>
    <t>55331371</t>
  </si>
  <si>
    <t>zárubeň ocelová pro běžné zdění a pórobeton 125 levá/pravá 800</t>
  </si>
  <si>
    <t>1609837040</t>
  </si>
  <si>
    <t>642944121</t>
  </si>
  <si>
    <t>Osazování ocelových zárubní dodatečné pl do 2,5 m2</t>
  </si>
  <si>
    <t>-632183166</t>
  </si>
  <si>
    <t>55331R01</t>
  </si>
  <si>
    <t>zárubeň ocelová pro běžné zdění a pórobeton 150 levá/pravá 800, PO EI/EW 30</t>
  </si>
  <si>
    <t>212037575</t>
  </si>
  <si>
    <t>460.R04</t>
  </si>
  <si>
    <t>Stavební přípomoce pro elektroinstalace</t>
  </si>
  <si>
    <t>kpl</t>
  </si>
  <si>
    <t>-531902737</t>
  </si>
  <si>
    <t>684100649</t>
  </si>
  <si>
    <t>1526471756</t>
  </si>
  <si>
    <t>804655721</t>
  </si>
  <si>
    <t>1740653151</t>
  </si>
  <si>
    <t>116</t>
  </si>
  <si>
    <t>709513431</t>
  </si>
  <si>
    <t>1481220550</t>
  </si>
  <si>
    <t>965042141</t>
  </si>
  <si>
    <t>Bourání podkladů pod dlažby nebo mazanin betonových nebo z litého asfaltu tl do 100 mm pl přes 4 m2</t>
  </si>
  <si>
    <t>-1809975391</t>
  </si>
  <si>
    <t>965046111</t>
  </si>
  <si>
    <t>Broušení stávajících betonových podlah úběr do 3 mm</t>
  </si>
  <si>
    <t>988375063</t>
  </si>
  <si>
    <t>965046119</t>
  </si>
  <si>
    <t>Příplatek k broušení stávajících betonových podlah za každý další 1 mm úběru</t>
  </si>
  <si>
    <t>1091357845</t>
  </si>
  <si>
    <t>965049111</t>
  </si>
  <si>
    <t>Příplatek k bourání betonových mazanin za bourání mazanin se svařovanou sítí tl do 100 mm</t>
  </si>
  <si>
    <t>-1145342926</t>
  </si>
  <si>
    <t>965082923</t>
  </si>
  <si>
    <t>Odstranění násypů pod podlahami tl do 100 mm pl přes 2 m2</t>
  </si>
  <si>
    <t>-1900067952</t>
  </si>
  <si>
    <t>967031132</t>
  </si>
  <si>
    <t>Přisekání rovných ostění v cihelném zdivu na MV nebo MVC</t>
  </si>
  <si>
    <t>-481752498</t>
  </si>
  <si>
    <t>968072558</t>
  </si>
  <si>
    <t>Vybourání kovových vrat pl do 5 m2</t>
  </si>
  <si>
    <t>-508060379</t>
  </si>
  <si>
    <t>971033641</t>
  </si>
  <si>
    <t>Vybourání otvorů ve zdivu cihelném pl do 4 m2 na MVC nebo MV tl do 300 mm</t>
  </si>
  <si>
    <t>-1973480783</t>
  </si>
  <si>
    <t>974031164</t>
  </si>
  <si>
    <t>Vysekání rýh ve zdivu cihelném hl do 150 mm š do 150 mm</t>
  </si>
  <si>
    <t>1593947310</t>
  </si>
  <si>
    <t>-568616542</t>
  </si>
  <si>
    <t>978011161</t>
  </si>
  <si>
    <t>Otlučení (osekání) vnitřní vápenné nebo vápenocementové omítky stropů v rozsahu do 50 %</t>
  </si>
  <si>
    <t>-817629831</t>
  </si>
  <si>
    <t>978013161</t>
  </si>
  <si>
    <t>Otlučení (osekání) vnitřní vápenné nebo vápenocementové omítky stěn v rozsahu do 50 %</t>
  </si>
  <si>
    <t>867403762</t>
  </si>
  <si>
    <t>1651256941</t>
  </si>
  <si>
    <t>997013151</t>
  </si>
  <si>
    <t>Vnitrostaveništní doprava suti a vybouraných hmot pro budovy v do 6 m s omezením mechanizace</t>
  </si>
  <si>
    <t>-2080288860</t>
  </si>
  <si>
    <t>-2107454162</t>
  </si>
  <si>
    <t>-1488414301</t>
  </si>
  <si>
    <t>46280430</t>
  </si>
  <si>
    <t>1871491772</t>
  </si>
  <si>
    <t>998017001</t>
  </si>
  <si>
    <t>Přesun hmot s omezením mechanizace pro budovy v do 6 m</t>
  </si>
  <si>
    <t>196333460</t>
  </si>
  <si>
    <t>-707659844</t>
  </si>
  <si>
    <t>-850609276</t>
  </si>
  <si>
    <t>-1968099570</t>
  </si>
  <si>
    <t>-1776288727</t>
  </si>
  <si>
    <t>62832134</t>
  </si>
  <si>
    <t>pás asfaltový natavitelný oxidovaný tl 4,0mm typu V60 S40 s vložkou ze skleněné rohože, s jemnozrnným minerálním posypem</t>
  </si>
  <si>
    <t>2086349398</t>
  </si>
  <si>
    <t>998711101</t>
  </si>
  <si>
    <t>Přesun hmot tonážní pro izolace proti vodě, vlhkosti a plynům v objektech výšky do 6 m</t>
  </si>
  <si>
    <t>-1562005559</t>
  </si>
  <si>
    <t>-1176159565</t>
  </si>
  <si>
    <t>713121121</t>
  </si>
  <si>
    <t>Montáž izolace tepelné podlah volně kladenými rohožemi, pásy, dílci, deskami 2 vrstvy</t>
  </si>
  <si>
    <t>2032142552</t>
  </si>
  <si>
    <t>28372308</t>
  </si>
  <si>
    <t>deska EPS 100 do plochých střech a podlah λ=0,037 tl 80mm</t>
  </si>
  <si>
    <t>-1767808955</t>
  </si>
  <si>
    <t>998713101</t>
  </si>
  <si>
    <t>Přesun hmot tonážní pro izolace tepelné v objektech v do 6 m</t>
  </si>
  <si>
    <t>-1221859461</t>
  </si>
  <si>
    <t>741110511</t>
  </si>
  <si>
    <t>Montáž lišta a kanálek vkládací šířky do 60 mm s víčkem</t>
  </si>
  <si>
    <t>-2044690982</t>
  </si>
  <si>
    <t>34571008</t>
  </si>
  <si>
    <t>lišta elektroinstalační hranatá bílá 40x40</t>
  </si>
  <si>
    <t>-1970182060</t>
  </si>
  <si>
    <t>1743968324</t>
  </si>
  <si>
    <t>34571512</t>
  </si>
  <si>
    <t>krabice přístrojová instalační 500V, 71x71x42mm</t>
  </si>
  <si>
    <t>981495323</t>
  </si>
  <si>
    <t>741122015</t>
  </si>
  <si>
    <t>Montáž kabel Cu bez ukončení uložený pod omítku plný kulatý 3x1,5 mm2 (CYKY)</t>
  </si>
  <si>
    <t>13529142</t>
  </si>
  <si>
    <t>1867603473</t>
  </si>
  <si>
    <t>741122016</t>
  </si>
  <si>
    <t>Montáž kabel Cu bez ukončení uložený pod omítku plný kulatý 3x2,5 až 6 mm2 (CYKY)</t>
  </si>
  <si>
    <t>885947816</t>
  </si>
  <si>
    <t>34111036</t>
  </si>
  <si>
    <t>kabel silový s Cu jádrem 1kV 3x2,5mm2</t>
  </si>
  <si>
    <t>2104204632</t>
  </si>
  <si>
    <t>741130001</t>
  </si>
  <si>
    <t>Ukončení vodič izolovaný do 2,5mm2 v rozváděči nebo na přístroji</t>
  </si>
  <si>
    <t>1476456356</t>
  </si>
  <si>
    <t>741210.R02</t>
  </si>
  <si>
    <t>Úprava a doplnění stávajícího rozvaděče</t>
  </si>
  <si>
    <t>587545619</t>
  </si>
  <si>
    <t>741310022</t>
  </si>
  <si>
    <t>Montáž přepínač nástěnný 6-střídavý prostředí normální</t>
  </si>
  <si>
    <t>-355541999</t>
  </si>
  <si>
    <t>34535552</t>
  </si>
  <si>
    <t>přepínač střídavý řazení 6 10A 3553-01289 bílý</t>
  </si>
  <si>
    <t>1220983701</t>
  </si>
  <si>
    <t>741311.R01</t>
  </si>
  <si>
    <t>Demontáž stávající elektroinstalace</t>
  </si>
  <si>
    <t>696857363</t>
  </si>
  <si>
    <t>741313001</t>
  </si>
  <si>
    <t>Montáž zásuvka (polo)zapuštěná bezšroubové připojení 2P+PE se zapojením vodičů</t>
  </si>
  <si>
    <t>-197285450</t>
  </si>
  <si>
    <t>34551140</t>
  </si>
  <si>
    <t>zásuvka s krytem 2P+PE 10/16A bezšroubová 5519A-A02357</t>
  </si>
  <si>
    <t>-1370948927</t>
  </si>
  <si>
    <t>741370101</t>
  </si>
  <si>
    <t>Montáž svítidlo žárovkové průmyslové stropní přisazené 1 zdroj bez koše</t>
  </si>
  <si>
    <t>1345556214</t>
  </si>
  <si>
    <t>138</t>
  </si>
  <si>
    <t>34851151</t>
  </si>
  <si>
    <t>svítidlo žárovkové pro nebezpečná prostředí stropní 1x200W</t>
  </si>
  <si>
    <t>-1288891970</t>
  </si>
  <si>
    <t>741371004</t>
  </si>
  <si>
    <t>Montáž svítidlo zářivkové bytové stropní přisazené 2 zdroje s krytem</t>
  </si>
  <si>
    <t>-456687180</t>
  </si>
  <si>
    <t>34814453</t>
  </si>
  <si>
    <t>svítidlo zářivkové stropní nepřímé, mřížka parabolická, elektronický předřadník, 2x36W</t>
  </si>
  <si>
    <t>776429744</t>
  </si>
  <si>
    <t>34751014</t>
  </si>
  <si>
    <t>zářivka lineární 36W G13 denní bílá</t>
  </si>
  <si>
    <t>1386411873</t>
  </si>
  <si>
    <t>741372013</t>
  </si>
  <si>
    <t>Montáž svítidlo LED bytové přisazené nástěnné reflektorové s čidlem</t>
  </si>
  <si>
    <t>83447214</t>
  </si>
  <si>
    <t>348182.R03</t>
  </si>
  <si>
    <t>Svítidlo přisazené LED s infračidlem</t>
  </si>
  <si>
    <t>21095999</t>
  </si>
  <si>
    <t>741372861</t>
  </si>
  <si>
    <t>Demontáž svítidla průmyslového se standardní paticí přisazeného do 0,09 m2 bez zachováním funkčnosti</t>
  </si>
  <si>
    <t>1437420716</t>
  </si>
  <si>
    <t>741810001</t>
  </si>
  <si>
    <t>Celková prohlídka elektrického rozvodu a zařízení do 100 000,- Kč</t>
  </si>
  <si>
    <t>-1806465547</t>
  </si>
  <si>
    <t>535181781</t>
  </si>
  <si>
    <t>763121411</t>
  </si>
  <si>
    <t>SDK stěna předsazená tl 62,5 mm profil CW+UW 50 deska 1xA 12,5 bez izolace EI 15</t>
  </si>
  <si>
    <t>-1102209650</t>
  </si>
  <si>
    <t>763121716</t>
  </si>
  <si>
    <t>SDK stěna předsazená úprava styku stěny a podhledu akrylátovým tmelem</t>
  </si>
  <si>
    <t>393553749</t>
  </si>
  <si>
    <t>375392839</t>
  </si>
  <si>
    <t>998764101</t>
  </si>
  <si>
    <t>Přesun hmot tonážní pro konstrukce klempířské v objektech v do 6 m</t>
  </si>
  <si>
    <t>-2095074997</t>
  </si>
  <si>
    <t>-989969724</t>
  </si>
  <si>
    <t>766641N18</t>
  </si>
  <si>
    <t>Dodávka a montáž vchodových dveří plastových, provedení a příslušenství dle PD, rozměry 900x2500, ozn. N.18</t>
  </si>
  <si>
    <t>-935932181</t>
  </si>
  <si>
    <t>766660N31</t>
  </si>
  <si>
    <t>Dodávka a montáž dřevěných interiérových dveří, plných hladkých 800/1970, včetně konvání a příslušenství, PO EW 30 DP3 - C2, ozn. N.31</t>
  </si>
  <si>
    <t>-1955708320</t>
  </si>
  <si>
    <t>766660N32</t>
  </si>
  <si>
    <t>Dodávka a montáž dřevěných interiérových dveří, plných hladkých 800/1970, včetně konvání a příslušenství, ozn. N.32</t>
  </si>
  <si>
    <t>-1967168550</t>
  </si>
  <si>
    <t>-303890783</t>
  </si>
  <si>
    <t>-1890184307</t>
  </si>
  <si>
    <t>998766101</t>
  </si>
  <si>
    <t>Přesun hmot tonážní pro konstrukce truhlářské v objektech v do 6 m</t>
  </si>
  <si>
    <t>686802657</t>
  </si>
  <si>
    <t>767510111</t>
  </si>
  <si>
    <t>Montáž osazení kanálového krytu</t>
  </si>
  <si>
    <t>kg</t>
  </si>
  <si>
    <t>-261767366</t>
  </si>
  <si>
    <t>767996801</t>
  </si>
  <si>
    <t>Demontáž atypických zámečnických konstrukcí rozebráním hmotnosti jednotlivých dílů do 50 kg</t>
  </si>
  <si>
    <t>1963144137</t>
  </si>
  <si>
    <t>-2043864939</t>
  </si>
  <si>
    <t>-1243553770</t>
  </si>
  <si>
    <t>-1712836056</t>
  </si>
  <si>
    <t>771161011</t>
  </si>
  <si>
    <t>Montáž profilu dilatační spáry bez izolace v rovině dlažby</t>
  </si>
  <si>
    <t>-387817602</t>
  </si>
  <si>
    <t>59054163</t>
  </si>
  <si>
    <t>profil dilatační s bočními díly z PVC/CPE tl 8mm</t>
  </si>
  <si>
    <t>1087539435</t>
  </si>
  <si>
    <t>771474112</t>
  </si>
  <si>
    <t>Montáž soklů z dlaždic keramických rovných flexibilní lepidlo v do 90 mm</t>
  </si>
  <si>
    <t>-2108309901</t>
  </si>
  <si>
    <t>-1981639406</t>
  </si>
  <si>
    <t>771574111</t>
  </si>
  <si>
    <t>Montáž podlah keramických hladkých lepených flexibilním lepidlem do 9 ks/m2</t>
  </si>
  <si>
    <t>925777566</t>
  </si>
  <si>
    <t>-1516263892</t>
  </si>
  <si>
    <t>2147265151</t>
  </si>
  <si>
    <t>998771101</t>
  </si>
  <si>
    <t>Přesun hmot tonážní pro podlahy z dlaždic v objektech v do 6 m</t>
  </si>
  <si>
    <t>-856757141</t>
  </si>
  <si>
    <t>783301303</t>
  </si>
  <si>
    <t>Bezoplachové odrezivění zámečnických konstrukcí</t>
  </si>
  <si>
    <t>-1442957713</t>
  </si>
  <si>
    <t>-1950321308</t>
  </si>
  <si>
    <t>1075097187</t>
  </si>
  <si>
    <t>-1859203013</t>
  </si>
  <si>
    <t>-128758960</t>
  </si>
  <si>
    <t>140</t>
  </si>
  <si>
    <t>1110216092</t>
  </si>
  <si>
    <t>936368116</t>
  </si>
  <si>
    <t>142</t>
  </si>
  <si>
    <t>-1911371134</t>
  </si>
  <si>
    <t>784111001</t>
  </si>
  <si>
    <t>Oprášení (ometení ) podkladu v místnostech výšky do 3,80 m</t>
  </si>
  <si>
    <t>-1917184708</t>
  </si>
  <si>
    <t>991900641</t>
  </si>
  <si>
    <t>1803783124</t>
  </si>
  <si>
    <t>784171101</t>
  </si>
  <si>
    <t>Zakrytí vnitřních podlah včetně pozdějšího odkrytí</t>
  </si>
  <si>
    <t>-2048794057</t>
  </si>
  <si>
    <t>-1740771434</t>
  </si>
  <si>
    <t>1390452315</t>
  </si>
  <si>
    <t>-251825948</t>
  </si>
  <si>
    <t>1257095557</t>
  </si>
  <si>
    <t>784191001</t>
  </si>
  <si>
    <t>Čištění vnitřních ploch oken nebo balkonových dveří jednoduchých po provedení malířských prací</t>
  </si>
  <si>
    <t>-1397408416</t>
  </si>
  <si>
    <t>784191007</t>
  </si>
  <si>
    <t>Čištění vnitřních ploch podlah po provedení malířských prací</t>
  </si>
  <si>
    <t>-220752151</t>
  </si>
  <si>
    <t>1754342738</t>
  </si>
  <si>
    <t>-579989608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</si>
</sst>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8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19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19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1"/>
      <c r="BS8" s="14" t="s">
        <v>6</v>
      </c>
    </row>
    <row r="9" spans="1:74" s="1" customFormat="1" ht="14.45" customHeight="1">
      <c r="B9" s="17"/>
      <c r="AR9" s="17"/>
      <c r="BE9" s="19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1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91"/>
      <c r="BS11" s="14" t="s">
        <v>6</v>
      </c>
    </row>
    <row r="12" spans="1:74" s="1" customFormat="1" ht="6.95" customHeight="1">
      <c r="B12" s="17"/>
      <c r="AR12" s="17"/>
      <c r="BE12" s="191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91"/>
      <c r="BS13" s="14" t="s">
        <v>6</v>
      </c>
    </row>
    <row r="14" spans="1:74" ht="12.75">
      <c r="B14" s="17"/>
      <c r="E14" s="196" t="s">
        <v>29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27</v>
      </c>
      <c r="AN14" s="26" t="s">
        <v>29</v>
      </c>
      <c r="AR14" s="17"/>
      <c r="BE14" s="191"/>
      <c r="BS14" s="14" t="s">
        <v>6</v>
      </c>
    </row>
    <row r="15" spans="1:74" s="1" customFormat="1" ht="6.95" customHeight="1">
      <c r="B15" s="17"/>
      <c r="AR15" s="17"/>
      <c r="BE15" s="191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91"/>
      <c r="BS16" s="14" t="s">
        <v>3</v>
      </c>
    </row>
    <row r="17" spans="1:71" s="1" customFormat="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191"/>
      <c r="BS17" s="14" t="s">
        <v>32</v>
      </c>
    </row>
    <row r="18" spans="1:71" s="1" customFormat="1" ht="6.95" customHeight="1">
      <c r="B18" s="17"/>
      <c r="AR18" s="17"/>
      <c r="BE18" s="191"/>
      <c r="BS18" s="14" t="s">
        <v>6</v>
      </c>
    </row>
    <row r="19" spans="1:71" s="1" customFormat="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91"/>
      <c r="BS19" s="14" t="s">
        <v>6</v>
      </c>
    </row>
    <row r="20" spans="1:71" s="1" customFormat="1" ht="18.399999999999999" customHeight="1">
      <c r="B20" s="17"/>
      <c r="E20" s="22" t="s">
        <v>31</v>
      </c>
      <c r="AK20" s="24" t="s">
        <v>27</v>
      </c>
      <c r="AN20" s="22" t="s">
        <v>1</v>
      </c>
      <c r="AR20" s="17"/>
      <c r="BE20" s="191"/>
      <c r="BS20" s="14" t="s">
        <v>32</v>
      </c>
    </row>
    <row r="21" spans="1:71" s="1" customFormat="1" ht="6.95" customHeight="1">
      <c r="B21" s="17"/>
      <c r="AR21" s="17"/>
      <c r="BE21" s="191"/>
    </row>
    <row r="22" spans="1:71" s="1" customFormat="1" ht="12" customHeight="1">
      <c r="B22" s="17"/>
      <c r="D22" s="24" t="s">
        <v>34</v>
      </c>
      <c r="AR22" s="17"/>
      <c r="BE22" s="191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1"/>
    </row>
    <row r="24" spans="1:71" s="1" customFormat="1" ht="6.95" customHeight="1">
      <c r="B24" s="17"/>
      <c r="AR24" s="17"/>
      <c r="BE24" s="19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1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19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36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37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38</v>
      </c>
      <c r="AL28" s="201"/>
      <c r="AM28" s="201"/>
      <c r="AN28" s="201"/>
      <c r="AO28" s="201"/>
      <c r="AP28" s="29"/>
      <c r="AQ28" s="29"/>
      <c r="AR28" s="30"/>
      <c r="BE28" s="191"/>
    </row>
    <row r="29" spans="1:71" s="3" customFormat="1" ht="14.45" customHeight="1">
      <c r="B29" s="34"/>
      <c r="D29" s="24" t="s">
        <v>39</v>
      </c>
      <c r="F29" s="24" t="s">
        <v>40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192"/>
    </row>
    <row r="30" spans="1:71" s="3" customFormat="1" ht="14.45" customHeight="1">
      <c r="B30" s="34"/>
      <c r="F30" s="24" t="s">
        <v>41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192"/>
    </row>
    <row r="31" spans="1:71" s="3" customFormat="1" ht="14.45" hidden="1" customHeight="1">
      <c r="B31" s="34"/>
      <c r="F31" s="24" t="s">
        <v>42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192"/>
    </row>
    <row r="32" spans="1:71" s="3" customFormat="1" ht="14.45" hidden="1" customHeight="1">
      <c r="B32" s="34"/>
      <c r="F32" s="24" t="s">
        <v>43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192"/>
    </row>
    <row r="33" spans="1:57" s="3" customFormat="1" ht="14.45" hidden="1" customHeight="1">
      <c r="B33" s="34"/>
      <c r="F33" s="24" t="s">
        <v>44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19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1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5" t="s">
        <v>47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6"/>
      <c r="AM35" s="206"/>
      <c r="AN35" s="206"/>
      <c r="AO35" s="20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2020_06_09_01</v>
      </c>
      <c r="AR84" s="48"/>
    </row>
    <row r="85" spans="1:91" s="5" customFormat="1" ht="36.950000000000003" customHeight="1">
      <c r="B85" s="49"/>
      <c r="C85" s="50" t="s">
        <v>16</v>
      </c>
      <c r="L85" s="209" t="str">
        <f>K6</f>
        <v>Letohrad - oprava objektu TO Letohrad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Letohrad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1" t="str">
        <f>IF(AN8= "","",AN8)</f>
        <v>9. 6. 2020</v>
      </c>
      <c r="AN87" s="211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s.o.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12" t="str">
        <f>IF(E17="","",E17)</f>
        <v>PRODIN a.s.</v>
      </c>
      <c r="AN89" s="213"/>
      <c r="AO89" s="213"/>
      <c r="AP89" s="213"/>
      <c r="AQ89" s="29"/>
      <c r="AR89" s="30"/>
      <c r="AS89" s="214" t="s">
        <v>55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212" t="str">
        <f>IF(E20="","",E20)</f>
        <v>PRODIN a.s.</v>
      </c>
      <c r="AN90" s="213"/>
      <c r="AO90" s="213"/>
      <c r="AP90" s="213"/>
      <c r="AQ90" s="29"/>
      <c r="AR90" s="30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8" t="s">
        <v>56</v>
      </c>
      <c r="D92" s="219"/>
      <c r="E92" s="219"/>
      <c r="F92" s="219"/>
      <c r="G92" s="219"/>
      <c r="H92" s="57"/>
      <c r="I92" s="220" t="s">
        <v>57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58</v>
      </c>
      <c r="AH92" s="219"/>
      <c r="AI92" s="219"/>
      <c r="AJ92" s="219"/>
      <c r="AK92" s="219"/>
      <c r="AL92" s="219"/>
      <c r="AM92" s="219"/>
      <c r="AN92" s="220" t="s">
        <v>59</v>
      </c>
      <c r="AO92" s="219"/>
      <c r="AP92" s="222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6">
        <f>ROUND(SUM(AG95:AG96),2)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25" t="s">
        <v>80</v>
      </c>
      <c r="E95" s="225"/>
      <c r="F95" s="225"/>
      <c r="G95" s="225"/>
      <c r="H95" s="225"/>
      <c r="I95" s="79"/>
      <c r="J95" s="225" t="s">
        <v>81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'SO01 - Oprava střechy a s...'!J30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80" t="s">
        <v>82</v>
      </c>
      <c r="AR95" s="77"/>
      <c r="AS95" s="81">
        <v>0</v>
      </c>
      <c r="AT95" s="82">
        <f>ROUND(SUM(AV95:AW95),2)</f>
        <v>0</v>
      </c>
      <c r="AU95" s="83">
        <f>'SO01 - Oprava střechy a s...'!P143</f>
        <v>0</v>
      </c>
      <c r="AV95" s="82">
        <f>'SO01 - Oprava střechy a s...'!J33</f>
        <v>0</v>
      </c>
      <c r="AW95" s="82">
        <f>'SO01 - Oprava střechy a s...'!J34</f>
        <v>0</v>
      </c>
      <c r="AX95" s="82">
        <f>'SO01 - Oprava střechy a s...'!J35</f>
        <v>0</v>
      </c>
      <c r="AY95" s="82">
        <f>'SO01 - Oprava střechy a s...'!J36</f>
        <v>0</v>
      </c>
      <c r="AZ95" s="82">
        <f>'SO01 - Oprava střechy a s...'!F33</f>
        <v>0</v>
      </c>
      <c r="BA95" s="82">
        <f>'SO01 - Oprava střechy a s...'!F34</f>
        <v>0</v>
      </c>
      <c r="BB95" s="82">
        <f>'SO01 - Oprava střechy a s...'!F35</f>
        <v>0</v>
      </c>
      <c r="BC95" s="82">
        <f>'SO01 - Oprava střechy a s...'!F36</f>
        <v>0</v>
      </c>
      <c r="BD95" s="84">
        <f>'SO01 - Oprava střechy a s...'!F37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7" customFormat="1" ht="16.5" customHeight="1">
      <c r="A96" s="76" t="s">
        <v>79</v>
      </c>
      <c r="B96" s="77"/>
      <c r="C96" s="78"/>
      <c r="D96" s="225" t="s">
        <v>86</v>
      </c>
      <c r="E96" s="225"/>
      <c r="F96" s="225"/>
      <c r="G96" s="225"/>
      <c r="H96" s="225"/>
      <c r="I96" s="79"/>
      <c r="J96" s="225" t="s">
        <v>87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3">
        <f>'SO02 - Oprava soc. zaříze...'!J30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80" t="s">
        <v>82</v>
      </c>
      <c r="AR96" s="77"/>
      <c r="AS96" s="86">
        <v>0</v>
      </c>
      <c r="AT96" s="87">
        <f>ROUND(SUM(AV96:AW96),2)</f>
        <v>0</v>
      </c>
      <c r="AU96" s="88">
        <f>'SO02 - Oprava soc. zaříze...'!P135</f>
        <v>0</v>
      </c>
      <c r="AV96" s="87">
        <f>'SO02 - Oprava soc. zaříze...'!J33</f>
        <v>0</v>
      </c>
      <c r="AW96" s="87">
        <f>'SO02 - Oprava soc. zaříze...'!J34</f>
        <v>0</v>
      </c>
      <c r="AX96" s="87">
        <f>'SO02 - Oprava soc. zaříze...'!J35</f>
        <v>0</v>
      </c>
      <c r="AY96" s="87">
        <f>'SO02 - Oprava soc. zaříze...'!J36</f>
        <v>0</v>
      </c>
      <c r="AZ96" s="87">
        <f>'SO02 - Oprava soc. zaříze...'!F33</f>
        <v>0</v>
      </c>
      <c r="BA96" s="87">
        <f>'SO02 - Oprava soc. zaříze...'!F34</f>
        <v>0</v>
      </c>
      <c r="BB96" s="87">
        <f>'SO02 - Oprava soc. zaříze...'!F35</f>
        <v>0</v>
      </c>
      <c r="BC96" s="87">
        <f>'SO02 - Oprava soc. zaříze...'!F36</f>
        <v>0</v>
      </c>
      <c r="BD96" s="89">
        <f>'SO02 - Oprava soc. zaříze...'!F37</f>
        <v>0</v>
      </c>
      <c r="BT96" s="85" t="s">
        <v>83</v>
      </c>
      <c r="BV96" s="85" t="s">
        <v>77</v>
      </c>
      <c r="BW96" s="85" t="s">
        <v>88</v>
      </c>
      <c r="BX96" s="85" t="s">
        <v>4</v>
      </c>
      <c r="CL96" s="85" t="s">
        <v>1</v>
      </c>
      <c r="CM96" s="85" t="s">
        <v>85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Oprava střechy a s...'!C2" display="/"/>
    <hyperlink ref="A96" location="'SO02 - Oprava soc. zaříz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89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Letohrad - oprava objektu TO Letohrad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9" t="s">
        <v>91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9. 6. 2020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193"/>
      <c r="G18" s="193"/>
      <c r="H18" s="19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198" t="s">
        <v>1</v>
      </c>
      <c r="F27" s="198"/>
      <c r="G27" s="198"/>
      <c r="H27" s="19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ROUND(J143,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ROUND((SUM(BE143:BE424)),  2)</f>
        <v>0</v>
      </c>
      <c r="G33" s="29"/>
      <c r="H33" s="29"/>
      <c r="I33" s="104">
        <v>0.21</v>
      </c>
      <c r="J33" s="103">
        <f>ROUND(((SUM(BE143:BE424))*I33),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ROUND((SUM(BF143:BF424)),  2)</f>
        <v>0</v>
      </c>
      <c r="G34" s="29"/>
      <c r="H34" s="29"/>
      <c r="I34" s="104">
        <v>0.15</v>
      </c>
      <c r="J34" s="103">
        <f>ROUND(((SUM(BF143:BF424))*I34),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ROUND((SUM(BG143:BG424)),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ROUND((SUM(BH143:BH424)),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ROUND((SUM(BI143:BI424)),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Letohrad - oprava objektu TO Letohrad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9" t="str">
        <f>E9</f>
        <v>SO01 - Oprava střechy a soc. zař.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Letohrad</v>
      </c>
      <c r="G89" s="29"/>
      <c r="H89" s="29"/>
      <c r="I89" s="94" t="s">
        <v>22</v>
      </c>
      <c r="J89" s="52" t="str">
        <f>IF(J12="","",J12)</f>
        <v>9. 6. 2020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s.o.</v>
      </c>
      <c r="G91" s="29"/>
      <c r="H91" s="29"/>
      <c r="I91" s="94" t="s">
        <v>30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95</v>
      </c>
      <c r="D96" s="29"/>
      <c r="E96" s="29"/>
      <c r="F96" s="29"/>
      <c r="G96" s="29"/>
      <c r="H96" s="29"/>
      <c r="I96" s="93"/>
      <c r="J96" s="68">
        <f>J143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J144</f>
        <v>0</v>
      </c>
      <c r="L97" s="123"/>
    </row>
    <row r="98" spans="2:12" s="10" customFormat="1" ht="19.899999999999999" customHeight="1">
      <c r="B98" s="128"/>
      <c r="D98" s="129" t="s">
        <v>98</v>
      </c>
      <c r="E98" s="130"/>
      <c r="F98" s="130"/>
      <c r="G98" s="130"/>
      <c r="H98" s="130"/>
      <c r="I98" s="131"/>
      <c r="J98" s="132">
        <f>J145</f>
        <v>0</v>
      </c>
      <c r="L98" s="128"/>
    </row>
    <row r="99" spans="2:12" s="10" customFormat="1" ht="19.899999999999999" customHeight="1">
      <c r="B99" s="128"/>
      <c r="D99" s="129" t="s">
        <v>99</v>
      </c>
      <c r="E99" s="130"/>
      <c r="F99" s="130"/>
      <c r="G99" s="130"/>
      <c r="H99" s="130"/>
      <c r="I99" s="131"/>
      <c r="J99" s="132">
        <f>J147</f>
        <v>0</v>
      </c>
      <c r="L99" s="128"/>
    </row>
    <row r="100" spans="2:12" s="10" customFormat="1" ht="19.899999999999999" customHeight="1">
      <c r="B100" s="128"/>
      <c r="D100" s="129" t="s">
        <v>100</v>
      </c>
      <c r="E100" s="130"/>
      <c r="F100" s="130"/>
      <c r="G100" s="130"/>
      <c r="H100" s="130"/>
      <c r="I100" s="131"/>
      <c r="J100" s="132">
        <f>J151</f>
        <v>0</v>
      </c>
      <c r="L100" s="128"/>
    </row>
    <row r="101" spans="2:12" s="10" customFormat="1" ht="19.899999999999999" customHeight="1">
      <c r="B101" s="128"/>
      <c r="D101" s="129" t="s">
        <v>101</v>
      </c>
      <c r="E101" s="130"/>
      <c r="F101" s="130"/>
      <c r="G101" s="130"/>
      <c r="H101" s="130"/>
      <c r="I101" s="131"/>
      <c r="J101" s="132">
        <f>J174</f>
        <v>0</v>
      </c>
      <c r="L101" s="128"/>
    </row>
    <row r="102" spans="2:12" s="10" customFormat="1" ht="19.899999999999999" customHeight="1">
      <c r="B102" s="128"/>
      <c r="D102" s="129" t="s">
        <v>102</v>
      </c>
      <c r="E102" s="130"/>
      <c r="F102" s="130"/>
      <c r="G102" s="130"/>
      <c r="H102" s="130"/>
      <c r="I102" s="131"/>
      <c r="J102" s="132">
        <f>J202</f>
        <v>0</v>
      </c>
      <c r="L102" s="128"/>
    </row>
    <row r="103" spans="2:12" s="10" customFormat="1" ht="19.899999999999999" customHeight="1">
      <c r="B103" s="128"/>
      <c r="D103" s="129" t="s">
        <v>103</v>
      </c>
      <c r="E103" s="130"/>
      <c r="F103" s="130"/>
      <c r="G103" s="130"/>
      <c r="H103" s="130"/>
      <c r="I103" s="131"/>
      <c r="J103" s="132">
        <f>J212</f>
        <v>0</v>
      </c>
      <c r="L103" s="128"/>
    </row>
    <row r="104" spans="2:12" s="9" customFormat="1" ht="24.95" customHeight="1">
      <c r="B104" s="123"/>
      <c r="D104" s="124" t="s">
        <v>104</v>
      </c>
      <c r="E104" s="125"/>
      <c r="F104" s="125"/>
      <c r="G104" s="125"/>
      <c r="H104" s="125"/>
      <c r="I104" s="126"/>
      <c r="J104" s="127">
        <f>J214</f>
        <v>0</v>
      </c>
      <c r="L104" s="123"/>
    </row>
    <row r="105" spans="2:12" s="10" customFormat="1" ht="19.899999999999999" customHeight="1">
      <c r="B105" s="128"/>
      <c r="D105" s="129" t="s">
        <v>105</v>
      </c>
      <c r="E105" s="130"/>
      <c r="F105" s="130"/>
      <c r="G105" s="130"/>
      <c r="H105" s="130"/>
      <c r="I105" s="131"/>
      <c r="J105" s="132">
        <f>J215</f>
        <v>0</v>
      </c>
      <c r="L105" s="128"/>
    </row>
    <row r="106" spans="2:12" s="10" customFormat="1" ht="19.899999999999999" customHeight="1">
      <c r="B106" s="128"/>
      <c r="D106" s="129" t="s">
        <v>106</v>
      </c>
      <c r="E106" s="130"/>
      <c r="F106" s="130"/>
      <c r="G106" s="130"/>
      <c r="H106" s="130"/>
      <c r="I106" s="131"/>
      <c r="J106" s="132">
        <f>J222</f>
        <v>0</v>
      </c>
      <c r="L106" s="128"/>
    </row>
    <row r="107" spans="2:12" s="10" customFormat="1" ht="19.899999999999999" customHeight="1">
      <c r="B107" s="128"/>
      <c r="D107" s="129" t="s">
        <v>107</v>
      </c>
      <c r="E107" s="130"/>
      <c r="F107" s="130"/>
      <c r="G107" s="130"/>
      <c r="H107" s="130"/>
      <c r="I107" s="131"/>
      <c r="J107" s="132">
        <f>J229</f>
        <v>0</v>
      </c>
      <c r="L107" s="128"/>
    </row>
    <row r="108" spans="2:12" s="10" customFormat="1" ht="19.899999999999999" customHeight="1">
      <c r="B108" s="128"/>
      <c r="D108" s="129" t="s">
        <v>108</v>
      </c>
      <c r="E108" s="130"/>
      <c r="F108" s="130"/>
      <c r="G108" s="130"/>
      <c r="H108" s="130"/>
      <c r="I108" s="131"/>
      <c r="J108" s="132">
        <f>J234</f>
        <v>0</v>
      </c>
      <c r="L108" s="128"/>
    </row>
    <row r="109" spans="2:12" s="10" customFormat="1" ht="19.899999999999999" customHeight="1">
      <c r="B109" s="128"/>
      <c r="D109" s="129" t="s">
        <v>109</v>
      </c>
      <c r="E109" s="130"/>
      <c r="F109" s="130"/>
      <c r="G109" s="130"/>
      <c r="H109" s="130"/>
      <c r="I109" s="131"/>
      <c r="J109" s="132">
        <f>J244</f>
        <v>0</v>
      </c>
      <c r="L109" s="128"/>
    </row>
    <row r="110" spans="2:12" s="10" customFormat="1" ht="19.899999999999999" customHeight="1">
      <c r="B110" s="128"/>
      <c r="D110" s="129" t="s">
        <v>110</v>
      </c>
      <c r="E110" s="130"/>
      <c r="F110" s="130"/>
      <c r="G110" s="130"/>
      <c r="H110" s="130"/>
      <c r="I110" s="131"/>
      <c r="J110" s="132">
        <f>J253</f>
        <v>0</v>
      </c>
      <c r="L110" s="128"/>
    </row>
    <row r="111" spans="2:12" s="10" customFormat="1" ht="19.899999999999999" customHeight="1">
      <c r="B111" s="128"/>
      <c r="D111" s="129" t="s">
        <v>111</v>
      </c>
      <c r="E111" s="130"/>
      <c r="F111" s="130"/>
      <c r="G111" s="130"/>
      <c r="H111" s="130"/>
      <c r="I111" s="131"/>
      <c r="J111" s="132">
        <f>J265</f>
        <v>0</v>
      </c>
      <c r="L111" s="128"/>
    </row>
    <row r="112" spans="2:12" s="10" customFormat="1" ht="19.899999999999999" customHeight="1">
      <c r="B112" s="128"/>
      <c r="D112" s="129" t="s">
        <v>112</v>
      </c>
      <c r="E112" s="130"/>
      <c r="F112" s="130"/>
      <c r="G112" s="130"/>
      <c r="H112" s="130"/>
      <c r="I112" s="131"/>
      <c r="J112" s="132">
        <f>J277</f>
        <v>0</v>
      </c>
      <c r="L112" s="128"/>
    </row>
    <row r="113" spans="1:31" s="10" customFormat="1" ht="19.899999999999999" customHeight="1">
      <c r="B113" s="128"/>
      <c r="D113" s="129" t="s">
        <v>113</v>
      </c>
      <c r="E113" s="130"/>
      <c r="F113" s="130"/>
      <c r="G113" s="130"/>
      <c r="H113" s="130"/>
      <c r="I113" s="131"/>
      <c r="J113" s="132">
        <f>J294</f>
        <v>0</v>
      </c>
      <c r="L113" s="128"/>
    </row>
    <row r="114" spans="1:31" s="10" customFormat="1" ht="19.899999999999999" customHeight="1">
      <c r="B114" s="128"/>
      <c r="D114" s="129" t="s">
        <v>114</v>
      </c>
      <c r="E114" s="130"/>
      <c r="F114" s="130"/>
      <c r="G114" s="130"/>
      <c r="H114" s="130"/>
      <c r="I114" s="131"/>
      <c r="J114" s="132">
        <f>J296</f>
        <v>0</v>
      </c>
      <c r="L114" s="128"/>
    </row>
    <row r="115" spans="1:31" s="10" customFormat="1" ht="19.899999999999999" customHeight="1">
      <c r="B115" s="128"/>
      <c r="D115" s="129" t="s">
        <v>115</v>
      </c>
      <c r="E115" s="130"/>
      <c r="F115" s="130"/>
      <c r="G115" s="130"/>
      <c r="H115" s="130"/>
      <c r="I115" s="131"/>
      <c r="J115" s="132">
        <f>J317</f>
        <v>0</v>
      </c>
      <c r="L115" s="128"/>
    </row>
    <row r="116" spans="1:31" s="10" customFormat="1" ht="19.899999999999999" customHeight="1">
      <c r="B116" s="128"/>
      <c r="D116" s="129" t="s">
        <v>116</v>
      </c>
      <c r="E116" s="130"/>
      <c r="F116" s="130"/>
      <c r="G116" s="130"/>
      <c r="H116" s="130"/>
      <c r="I116" s="131"/>
      <c r="J116" s="132">
        <f>J331</f>
        <v>0</v>
      </c>
      <c r="L116" s="128"/>
    </row>
    <row r="117" spans="1:31" s="10" customFormat="1" ht="19.899999999999999" customHeight="1">
      <c r="B117" s="128"/>
      <c r="D117" s="129" t="s">
        <v>117</v>
      </c>
      <c r="E117" s="130"/>
      <c r="F117" s="130"/>
      <c r="G117" s="130"/>
      <c r="H117" s="130"/>
      <c r="I117" s="131"/>
      <c r="J117" s="132">
        <f>J364</f>
        <v>0</v>
      </c>
      <c r="L117" s="128"/>
    </row>
    <row r="118" spans="1:31" s="10" customFormat="1" ht="19.899999999999999" customHeight="1">
      <c r="B118" s="128"/>
      <c r="D118" s="129" t="s">
        <v>118</v>
      </c>
      <c r="E118" s="130"/>
      <c r="F118" s="130"/>
      <c r="G118" s="130"/>
      <c r="H118" s="130"/>
      <c r="I118" s="131"/>
      <c r="J118" s="132">
        <f>J369</f>
        <v>0</v>
      </c>
      <c r="L118" s="128"/>
    </row>
    <row r="119" spans="1:31" s="10" customFormat="1" ht="19.899999999999999" customHeight="1">
      <c r="B119" s="128"/>
      <c r="D119" s="129" t="s">
        <v>119</v>
      </c>
      <c r="E119" s="130"/>
      <c r="F119" s="130"/>
      <c r="G119" s="130"/>
      <c r="H119" s="130"/>
      <c r="I119" s="131"/>
      <c r="J119" s="132">
        <f>J383</f>
        <v>0</v>
      </c>
      <c r="L119" s="128"/>
    </row>
    <row r="120" spans="1:31" s="10" customFormat="1" ht="19.899999999999999" customHeight="1">
      <c r="B120" s="128"/>
      <c r="D120" s="129" t="s">
        <v>120</v>
      </c>
      <c r="E120" s="130"/>
      <c r="F120" s="130"/>
      <c r="G120" s="130"/>
      <c r="H120" s="130"/>
      <c r="I120" s="131"/>
      <c r="J120" s="132">
        <f>J400</f>
        <v>0</v>
      </c>
      <c r="L120" s="128"/>
    </row>
    <row r="121" spans="1:31" s="10" customFormat="1" ht="19.899999999999999" customHeight="1">
      <c r="B121" s="128"/>
      <c r="D121" s="129" t="s">
        <v>121</v>
      </c>
      <c r="E121" s="130"/>
      <c r="F121" s="130"/>
      <c r="G121" s="130"/>
      <c r="H121" s="130"/>
      <c r="I121" s="131"/>
      <c r="J121" s="132">
        <f>J413</f>
        <v>0</v>
      </c>
      <c r="L121" s="128"/>
    </row>
    <row r="122" spans="1:31" s="9" customFormat="1" ht="24.95" customHeight="1">
      <c r="B122" s="123"/>
      <c r="D122" s="124" t="s">
        <v>122</v>
      </c>
      <c r="E122" s="125"/>
      <c r="F122" s="125"/>
      <c r="G122" s="125"/>
      <c r="H122" s="125"/>
      <c r="I122" s="126"/>
      <c r="J122" s="127">
        <f>J422</f>
        <v>0</v>
      </c>
      <c r="L122" s="123"/>
    </row>
    <row r="123" spans="1:31" s="10" customFormat="1" ht="19.899999999999999" customHeight="1">
      <c r="B123" s="128"/>
      <c r="D123" s="129" t="s">
        <v>123</v>
      </c>
      <c r="E123" s="130"/>
      <c r="F123" s="130"/>
      <c r="G123" s="130"/>
      <c r="H123" s="130"/>
      <c r="I123" s="131"/>
      <c r="J123" s="132">
        <f>J423</f>
        <v>0</v>
      </c>
      <c r="L123" s="128"/>
    </row>
    <row r="124" spans="1:31" s="2" customFormat="1" ht="21.75" customHeight="1">
      <c r="A124" s="29"/>
      <c r="B124" s="30"/>
      <c r="C124" s="29"/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44"/>
      <c r="C125" s="45"/>
      <c r="D125" s="45"/>
      <c r="E125" s="45"/>
      <c r="F125" s="45"/>
      <c r="G125" s="45"/>
      <c r="H125" s="45"/>
      <c r="I125" s="117"/>
      <c r="J125" s="45"/>
      <c r="K125" s="45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9" spans="1:63" s="2" customFormat="1" ht="6.95" customHeight="1">
      <c r="A129" s="29"/>
      <c r="B129" s="46"/>
      <c r="C129" s="47"/>
      <c r="D129" s="47"/>
      <c r="E129" s="47"/>
      <c r="F129" s="47"/>
      <c r="G129" s="47"/>
      <c r="H129" s="47"/>
      <c r="I129" s="118"/>
      <c r="J129" s="47"/>
      <c r="K129" s="47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24.95" customHeight="1">
      <c r="A130" s="29"/>
      <c r="B130" s="30"/>
      <c r="C130" s="18" t="s">
        <v>124</v>
      </c>
      <c r="D130" s="29"/>
      <c r="E130" s="29"/>
      <c r="F130" s="29"/>
      <c r="G130" s="29"/>
      <c r="H130" s="29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3" s="2" customFormat="1" ht="12" customHeight="1">
      <c r="A132" s="29"/>
      <c r="B132" s="30"/>
      <c r="C132" s="24" t="s">
        <v>16</v>
      </c>
      <c r="D132" s="29"/>
      <c r="E132" s="29"/>
      <c r="F132" s="29"/>
      <c r="G132" s="29"/>
      <c r="H132" s="29"/>
      <c r="I132" s="93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6.5" customHeight="1">
      <c r="A133" s="29"/>
      <c r="B133" s="30"/>
      <c r="C133" s="29"/>
      <c r="D133" s="29"/>
      <c r="E133" s="229" t="str">
        <f>E7</f>
        <v>Letohrad - oprava objektu TO Letohrad</v>
      </c>
      <c r="F133" s="230"/>
      <c r="G133" s="230"/>
      <c r="H133" s="230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2" customHeight="1">
      <c r="A134" s="29"/>
      <c r="B134" s="30"/>
      <c r="C134" s="24" t="s">
        <v>90</v>
      </c>
      <c r="D134" s="29"/>
      <c r="E134" s="29"/>
      <c r="F134" s="29"/>
      <c r="G134" s="29"/>
      <c r="H134" s="29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16.5" customHeight="1">
      <c r="A135" s="29"/>
      <c r="B135" s="30"/>
      <c r="C135" s="29"/>
      <c r="D135" s="29"/>
      <c r="E135" s="209" t="str">
        <f>E9</f>
        <v>SO01 - Oprava střechy a soc. zař.</v>
      </c>
      <c r="F135" s="231"/>
      <c r="G135" s="231"/>
      <c r="H135" s="231"/>
      <c r="I135" s="93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93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12" customHeight="1">
      <c r="A137" s="29"/>
      <c r="B137" s="30"/>
      <c r="C137" s="24" t="s">
        <v>20</v>
      </c>
      <c r="D137" s="29"/>
      <c r="E137" s="29"/>
      <c r="F137" s="22" t="str">
        <f>F12</f>
        <v>Letohrad</v>
      </c>
      <c r="G137" s="29"/>
      <c r="H137" s="29"/>
      <c r="I137" s="94" t="s">
        <v>22</v>
      </c>
      <c r="J137" s="52" t="str">
        <f>IF(J12="","",J12)</f>
        <v>9. 6. 2020</v>
      </c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6.95" customHeight="1">
      <c r="A138" s="29"/>
      <c r="B138" s="30"/>
      <c r="C138" s="29"/>
      <c r="D138" s="29"/>
      <c r="E138" s="29"/>
      <c r="F138" s="29"/>
      <c r="G138" s="29"/>
      <c r="H138" s="29"/>
      <c r="I138" s="93"/>
      <c r="J138" s="29"/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4" t="s">
        <v>24</v>
      </c>
      <c r="D139" s="29"/>
      <c r="E139" s="29"/>
      <c r="F139" s="22" t="str">
        <f>E15</f>
        <v>Správa Železnic, s.o.</v>
      </c>
      <c r="G139" s="29"/>
      <c r="H139" s="29"/>
      <c r="I139" s="94" t="s">
        <v>30</v>
      </c>
      <c r="J139" s="27" t="str">
        <f>E21</f>
        <v>PRODIN a.s.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5.2" customHeight="1">
      <c r="A140" s="29"/>
      <c r="B140" s="30"/>
      <c r="C140" s="24" t="s">
        <v>28</v>
      </c>
      <c r="D140" s="29"/>
      <c r="E140" s="29"/>
      <c r="F140" s="22" t="str">
        <f>IF(E18="","",E18)</f>
        <v>Vyplň údaj</v>
      </c>
      <c r="G140" s="29"/>
      <c r="H140" s="29"/>
      <c r="I140" s="94" t="s">
        <v>33</v>
      </c>
      <c r="J140" s="27" t="str">
        <f>E24</f>
        <v>PRODIN a.s.</v>
      </c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2" customFormat="1" ht="10.35" customHeight="1">
      <c r="A141" s="29"/>
      <c r="B141" s="30"/>
      <c r="C141" s="29"/>
      <c r="D141" s="29"/>
      <c r="E141" s="29"/>
      <c r="F141" s="29"/>
      <c r="G141" s="29"/>
      <c r="H141" s="29"/>
      <c r="I141" s="93"/>
      <c r="J141" s="29"/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63" s="11" customFormat="1" ht="29.25" customHeight="1">
      <c r="A142" s="133"/>
      <c r="B142" s="134"/>
      <c r="C142" s="135" t="s">
        <v>125</v>
      </c>
      <c r="D142" s="136" t="s">
        <v>60</v>
      </c>
      <c r="E142" s="136" t="s">
        <v>56</v>
      </c>
      <c r="F142" s="136" t="s">
        <v>57</v>
      </c>
      <c r="G142" s="136" t="s">
        <v>126</v>
      </c>
      <c r="H142" s="136" t="s">
        <v>127</v>
      </c>
      <c r="I142" s="137" t="s">
        <v>128</v>
      </c>
      <c r="J142" s="138" t="s">
        <v>94</v>
      </c>
      <c r="K142" s="139" t="s">
        <v>129</v>
      </c>
      <c r="L142" s="140"/>
      <c r="M142" s="59" t="s">
        <v>1</v>
      </c>
      <c r="N142" s="60" t="s">
        <v>39</v>
      </c>
      <c r="O142" s="60" t="s">
        <v>130</v>
      </c>
      <c r="P142" s="60" t="s">
        <v>131</v>
      </c>
      <c r="Q142" s="60" t="s">
        <v>132</v>
      </c>
      <c r="R142" s="60" t="s">
        <v>133</v>
      </c>
      <c r="S142" s="60" t="s">
        <v>134</v>
      </c>
      <c r="T142" s="61" t="s">
        <v>135</v>
      </c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</row>
    <row r="143" spans="1:63" s="2" customFormat="1" ht="22.9" customHeight="1">
      <c r="A143" s="29"/>
      <c r="B143" s="30"/>
      <c r="C143" s="66" t="s">
        <v>136</v>
      </c>
      <c r="D143" s="29"/>
      <c r="E143" s="29"/>
      <c r="F143" s="29"/>
      <c r="G143" s="29"/>
      <c r="H143" s="29"/>
      <c r="I143" s="93"/>
      <c r="J143" s="141">
        <f>BK143</f>
        <v>0</v>
      </c>
      <c r="K143" s="29"/>
      <c r="L143" s="30"/>
      <c r="M143" s="62"/>
      <c r="N143" s="53"/>
      <c r="O143" s="63"/>
      <c r="P143" s="142">
        <f>P144+P214+P422</f>
        <v>0</v>
      </c>
      <c r="Q143" s="63"/>
      <c r="R143" s="142">
        <f>R144+R214+R422</f>
        <v>25.078907270000002</v>
      </c>
      <c r="S143" s="63"/>
      <c r="T143" s="143">
        <f>T144+T214+T422</f>
        <v>29.742170940000001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74</v>
      </c>
      <c r="AU143" s="14" t="s">
        <v>96</v>
      </c>
      <c r="BK143" s="144">
        <f>BK144+BK214+BK422</f>
        <v>0</v>
      </c>
    </row>
    <row r="144" spans="1:63" s="12" customFormat="1" ht="25.9" customHeight="1">
      <c r="B144" s="145"/>
      <c r="D144" s="146" t="s">
        <v>74</v>
      </c>
      <c r="E144" s="147" t="s">
        <v>137</v>
      </c>
      <c r="F144" s="147" t="s">
        <v>138</v>
      </c>
      <c r="I144" s="148"/>
      <c r="J144" s="149">
        <f>BK144</f>
        <v>0</v>
      </c>
      <c r="L144" s="145"/>
      <c r="M144" s="150"/>
      <c r="N144" s="151"/>
      <c r="O144" s="151"/>
      <c r="P144" s="152">
        <f>P145+P147+P151+P174+P202+P212</f>
        <v>0</v>
      </c>
      <c r="Q144" s="151"/>
      <c r="R144" s="152">
        <f>R145+R147+R151+R174+R202+R212</f>
        <v>9.4628680200000019</v>
      </c>
      <c r="S144" s="151"/>
      <c r="T144" s="153">
        <f>T145+T147+T151+T174+T202+T212</f>
        <v>14.916640000000003</v>
      </c>
      <c r="AR144" s="146" t="s">
        <v>83</v>
      </c>
      <c r="AT144" s="154" t="s">
        <v>74</v>
      </c>
      <c r="AU144" s="154" t="s">
        <v>75</v>
      </c>
      <c r="AY144" s="146" t="s">
        <v>139</v>
      </c>
      <c r="BK144" s="155">
        <f>BK145+BK147+BK151+BK174+BK202+BK212</f>
        <v>0</v>
      </c>
    </row>
    <row r="145" spans="1:65" s="12" customFormat="1" ht="22.9" customHeight="1">
      <c r="B145" s="145"/>
      <c r="D145" s="146" t="s">
        <v>74</v>
      </c>
      <c r="E145" s="156" t="s">
        <v>83</v>
      </c>
      <c r="F145" s="156" t="s">
        <v>140</v>
      </c>
      <c r="I145" s="148"/>
      <c r="J145" s="157">
        <f>BK145</f>
        <v>0</v>
      </c>
      <c r="L145" s="145"/>
      <c r="M145" s="150"/>
      <c r="N145" s="151"/>
      <c r="O145" s="151"/>
      <c r="P145" s="152">
        <f>P146</f>
        <v>0</v>
      </c>
      <c r="Q145" s="151"/>
      <c r="R145" s="152">
        <f>R146</f>
        <v>0</v>
      </c>
      <c r="S145" s="151"/>
      <c r="T145" s="153">
        <f>T146</f>
        <v>0</v>
      </c>
      <c r="AR145" s="146" t="s">
        <v>83</v>
      </c>
      <c r="AT145" s="154" t="s">
        <v>74</v>
      </c>
      <c r="AU145" s="154" t="s">
        <v>83</v>
      </c>
      <c r="AY145" s="146" t="s">
        <v>139</v>
      </c>
      <c r="BK145" s="155">
        <f>BK146</f>
        <v>0</v>
      </c>
    </row>
    <row r="146" spans="1:65" s="2" customFormat="1" ht="21.75" customHeight="1">
      <c r="A146" s="29"/>
      <c r="B146" s="158"/>
      <c r="C146" s="159" t="s">
        <v>141</v>
      </c>
      <c r="D146" s="159" t="s">
        <v>142</v>
      </c>
      <c r="E146" s="160" t="s">
        <v>143</v>
      </c>
      <c r="F146" s="161" t="s">
        <v>144</v>
      </c>
      <c r="G146" s="162" t="s">
        <v>145</v>
      </c>
      <c r="H146" s="163">
        <v>1.1000000000000001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40</v>
      </c>
      <c r="O146" s="55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146</v>
      </c>
      <c r="AT146" s="171" t="s">
        <v>142</v>
      </c>
      <c r="AU146" s="171" t="s">
        <v>85</v>
      </c>
      <c r="AY146" s="14" t="s">
        <v>139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83</v>
      </c>
      <c r="BK146" s="172">
        <f>ROUND(I146*H146,2)</f>
        <v>0</v>
      </c>
      <c r="BL146" s="14" t="s">
        <v>146</v>
      </c>
      <c r="BM146" s="171" t="s">
        <v>147</v>
      </c>
    </row>
    <row r="147" spans="1:65" s="12" customFormat="1" ht="22.9" customHeight="1">
      <c r="B147" s="145"/>
      <c r="D147" s="146" t="s">
        <v>74</v>
      </c>
      <c r="E147" s="156" t="s">
        <v>148</v>
      </c>
      <c r="F147" s="156" t="s">
        <v>149</v>
      </c>
      <c r="I147" s="148"/>
      <c r="J147" s="157">
        <f>BK147</f>
        <v>0</v>
      </c>
      <c r="L147" s="145"/>
      <c r="M147" s="150"/>
      <c r="N147" s="151"/>
      <c r="O147" s="151"/>
      <c r="P147" s="152">
        <f>SUM(P148:P150)</f>
        <v>0</v>
      </c>
      <c r="Q147" s="151"/>
      <c r="R147" s="152">
        <f>SUM(R148:R150)</f>
        <v>0.27624662</v>
      </c>
      <c r="S147" s="151"/>
      <c r="T147" s="153">
        <f>SUM(T148:T150)</f>
        <v>0</v>
      </c>
      <c r="AR147" s="146" t="s">
        <v>83</v>
      </c>
      <c r="AT147" s="154" t="s">
        <v>74</v>
      </c>
      <c r="AU147" s="154" t="s">
        <v>83</v>
      </c>
      <c r="AY147" s="146" t="s">
        <v>139</v>
      </c>
      <c r="BK147" s="155">
        <f>SUM(BK148:BK150)</f>
        <v>0</v>
      </c>
    </row>
    <row r="148" spans="1:65" s="2" customFormat="1" ht="21.75" customHeight="1">
      <c r="A148" s="29"/>
      <c r="B148" s="158"/>
      <c r="C148" s="159" t="s">
        <v>150</v>
      </c>
      <c r="D148" s="159" t="s">
        <v>142</v>
      </c>
      <c r="E148" s="160" t="s">
        <v>151</v>
      </c>
      <c r="F148" s="161" t="s">
        <v>152</v>
      </c>
      <c r="G148" s="162" t="s">
        <v>153</v>
      </c>
      <c r="H148" s="163">
        <v>0.154</v>
      </c>
      <c r="I148" s="164"/>
      <c r="J148" s="165">
        <f>ROUND(I148*H148,2)</f>
        <v>0</v>
      </c>
      <c r="K148" s="166"/>
      <c r="L148" s="30"/>
      <c r="M148" s="167" t="s">
        <v>1</v>
      </c>
      <c r="N148" s="168" t="s">
        <v>40</v>
      </c>
      <c r="O148" s="55"/>
      <c r="P148" s="169">
        <f>O148*H148</f>
        <v>0</v>
      </c>
      <c r="Q148" s="169">
        <v>0.17351</v>
      </c>
      <c r="R148" s="169">
        <f>Q148*H148</f>
        <v>2.6720540000000001E-2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146</v>
      </c>
      <c r="AT148" s="171" t="s">
        <v>142</v>
      </c>
      <c r="AU148" s="171" t="s">
        <v>85</v>
      </c>
      <c r="AY148" s="14" t="s">
        <v>139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83</v>
      </c>
      <c r="BK148" s="172">
        <f>ROUND(I148*H148,2)</f>
        <v>0</v>
      </c>
      <c r="BL148" s="14" t="s">
        <v>146</v>
      </c>
      <c r="BM148" s="171" t="s">
        <v>154</v>
      </c>
    </row>
    <row r="149" spans="1:65" s="2" customFormat="1" ht="21.75" customHeight="1">
      <c r="A149" s="29"/>
      <c r="B149" s="158"/>
      <c r="C149" s="159" t="s">
        <v>155</v>
      </c>
      <c r="D149" s="159" t="s">
        <v>142</v>
      </c>
      <c r="E149" s="160" t="s">
        <v>156</v>
      </c>
      <c r="F149" s="161" t="s">
        <v>157</v>
      </c>
      <c r="G149" s="162" t="s">
        <v>158</v>
      </c>
      <c r="H149" s="163">
        <v>4</v>
      </c>
      <c r="I149" s="164"/>
      <c r="J149" s="165">
        <f>ROUND(I149*H149,2)</f>
        <v>0</v>
      </c>
      <c r="K149" s="166"/>
      <c r="L149" s="30"/>
      <c r="M149" s="167" t="s">
        <v>1</v>
      </c>
      <c r="N149" s="168" t="s">
        <v>40</v>
      </c>
      <c r="O149" s="55"/>
      <c r="P149" s="169">
        <f>O149*H149</f>
        <v>0</v>
      </c>
      <c r="Q149" s="169">
        <v>1.4880000000000001E-2</v>
      </c>
      <c r="R149" s="169">
        <f>Q149*H149</f>
        <v>5.9520000000000003E-2</v>
      </c>
      <c r="S149" s="169">
        <v>0</v>
      </c>
      <c r="T149" s="17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146</v>
      </c>
      <c r="AT149" s="171" t="s">
        <v>142</v>
      </c>
      <c r="AU149" s="171" t="s">
        <v>85</v>
      </c>
      <c r="AY149" s="14" t="s">
        <v>139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83</v>
      </c>
      <c r="BK149" s="172">
        <f>ROUND(I149*H149,2)</f>
        <v>0</v>
      </c>
      <c r="BL149" s="14" t="s">
        <v>146</v>
      </c>
      <c r="BM149" s="171" t="s">
        <v>159</v>
      </c>
    </row>
    <row r="150" spans="1:65" s="2" customFormat="1" ht="21.75" customHeight="1">
      <c r="A150" s="29"/>
      <c r="B150" s="158"/>
      <c r="C150" s="159" t="s">
        <v>160</v>
      </c>
      <c r="D150" s="159" t="s">
        <v>142</v>
      </c>
      <c r="E150" s="160" t="s">
        <v>161</v>
      </c>
      <c r="F150" s="161" t="s">
        <v>162</v>
      </c>
      <c r="G150" s="162" t="s">
        <v>153</v>
      </c>
      <c r="H150" s="163">
        <v>2.8410000000000002</v>
      </c>
      <c r="I150" s="164"/>
      <c r="J150" s="165">
        <f>ROUND(I150*H150,2)</f>
        <v>0</v>
      </c>
      <c r="K150" s="166"/>
      <c r="L150" s="30"/>
      <c r="M150" s="167" t="s">
        <v>1</v>
      </c>
      <c r="N150" s="168" t="s">
        <v>40</v>
      </c>
      <c r="O150" s="55"/>
      <c r="P150" s="169">
        <f>O150*H150</f>
        <v>0</v>
      </c>
      <c r="Q150" s="169">
        <v>6.6879999999999995E-2</v>
      </c>
      <c r="R150" s="169">
        <f>Q150*H150</f>
        <v>0.19000607999999999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146</v>
      </c>
      <c r="AT150" s="171" t="s">
        <v>142</v>
      </c>
      <c r="AU150" s="171" t="s">
        <v>85</v>
      </c>
      <c r="AY150" s="14" t="s">
        <v>139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83</v>
      </c>
      <c r="BK150" s="172">
        <f>ROUND(I150*H150,2)</f>
        <v>0</v>
      </c>
      <c r="BL150" s="14" t="s">
        <v>146</v>
      </c>
      <c r="BM150" s="171" t="s">
        <v>163</v>
      </c>
    </row>
    <row r="151" spans="1:65" s="12" customFormat="1" ht="22.9" customHeight="1">
      <c r="B151" s="145"/>
      <c r="D151" s="146" t="s">
        <v>74</v>
      </c>
      <c r="E151" s="156" t="s">
        <v>164</v>
      </c>
      <c r="F151" s="156" t="s">
        <v>165</v>
      </c>
      <c r="I151" s="148"/>
      <c r="J151" s="157">
        <f>BK151</f>
        <v>0</v>
      </c>
      <c r="L151" s="145"/>
      <c r="M151" s="150"/>
      <c r="N151" s="151"/>
      <c r="O151" s="151"/>
      <c r="P151" s="152">
        <f>SUM(P152:P173)</f>
        <v>0</v>
      </c>
      <c r="Q151" s="151"/>
      <c r="R151" s="152">
        <f>SUM(R152:R173)</f>
        <v>9.1456614000000016</v>
      </c>
      <c r="S151" s="151"/>
      <c r="T151" s="153">
        <f>SUM(T152:T173)</f>
        <v>0</v>
      </c>
      <c r="AR151" s="146" t="s">
        <v>83</v>
      </c>
      <c r="AT151" s="154" t="s">
        <v>74</v>
      </c>
      <c r="AU151" s="154" t="s">
        <v>83</v>
      </c>
      <c r="AY151" s="146" t="s">
        <v>139</v>
      </c>
      <c r="BK151" s="155">
        <f>SUM(BK152:BK173)</f>
        <v>0</v>
      </c>
    </row>
    <row r="152" spans="1:65" s="2" customFormat="1" ht="21.75" customHeight="1">
      <c r="A152" s="29"/>
      <c r="B152" s="158"/>
      <c r="C152" s="159" t="s">
        <v>166</v>
      </c>
      <c r="D152" s="159" t="s">
        <v>142</v>
      </c>
      <c r="E152" s="160" t="s">
        <v>167</v>
      </c>
      <c r="F152" s="161" t="s">
        <v>168</v>
      </c>
      <c r="G152" s="162" t="s">
        <v>169</v>
      </c>
      <c r="H152" s="163">
        <v>1</v>
      </c>
      <c r="I152" s="164"/>
      <c r="J152" s="165">
        <f t="shared" ref="J152:J173" si="0">ROUND(I152*H152,2)</f>
        <v>0</v>
      </c>
      <c r="K152" s="166"/>
      <c r="L152" s="30"/>
      <c r="M152" s="167" t="s">
        <v>1</v>
      </c>
      <c r="N152" s="168" t="s">
        <v>40</v>
      </c>
      <c r="O152" s="55"/>
      <c r="P152" s="169">
        <f t="shared" ref="P152:P173" si="1">O152*H152</f>
        <v>0</v>
      </c>
      <c r="Q152" s="169">
        <v>4.1500000000000002E-2</v>
      </c>
      <c r="R152" s="169">
        <f t="shared" ref="R152:R173" si="2">Q152*H152</f>
        <v>4.1500000000000002E-2</v>
      </c>
      <c r="S152" s="169">
        <v>0</v>
      </c>
      <c r="T152" s="170">
        <f t="shared" ref="T152:T173" si="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146</v>
      </c>
      <c r="AT152" s="171" t="s">
        <v>142</v>
      </c>
      <c r="AU152" s="171" t="s">
        <v>85</v>
      </c>
      <c r="AY152" s="14" t="s">
        <v>139</v>
      </c>
      <c r="BE152" s="172">
        <f t="shared" ref="BE152:BE173" si="4">IF(N152="základní",J152,0)</f>
        <v>0</v>
      </c>
      <c r="BF152" s="172">
        <f t="shared" ref="BF152:BF173" si="5">IF(N152="snížená",J152,0)</f>
        <v>0</v>
      </c>
      <c r="BG152" s="172">
        <f t="shared" ref="BG152:BG173" si="6">IF(N152="zákl. přenesená",J152,0)</f>
        <v>0</v>
      </c>
      <c r="BH152" s="172">
        <f t="shared" ref="BH152:BH173" si="7">IF(N152="sníž. přenesená",J152,0)</f>
        <v>0</v>
      </c>
      <c r="BI152" s="172">
        <f t="shared" ref="BI152:BI173" si="8">IF(N152="nulová",J152,0)</f>
        <v>0</v>
      </c>
      <c r="BJ152" s="14" t="s">
        <v>83</v>
      </c>
      <c r="BK152" s="172">
        <f t="shared" ref="BK152:BK173" si="9">ROUND(I152*H152,2)</f>
        <v>0</v>
      </c>
      <c r="BL152" s="14" t="s">
        <v>146</v>
      </c>
      <c r="BM152" s="171" t="s">
        <v>170</v>
      </c>
    </row>
    <row r="153" spans="1:65" s="2" customFormat="1" ht="21.75" customHeight="1">
      <c r="A153" s="29"/>
      <c r="B153" s="158"/>
      <c r="C153" s="159" t="s">
        <v>171</v>
      </c>
      <c r="D153" s="159" t="s">
        <v>142</v>
      </c>
      <c r="E153" s="160" t="s">
        <v>172</v>
      </c>
      <c r="F153" s="161" t="s">
        <v>173</v>
      </c>
      <c r="G153" s="162" t="s">
        <v>169</v>
      </c>
      <c r="H153" s="163">
        <v>1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40</v>
      </c>
      <c r="O153" s="55"/>
      <c r="P153" s="169">
        <f t="shared" si="1"/>
        <v>0</v>
      </c>
      <c r="Q153" s="169">
        <v>0.1575</v>
      </c>
      <c r="R153" s="169">
        <f t="shared" si="2"/>
        <v>0.1575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146</v>
      </c>
      <c r="AT153" s="171" t="s">
        <v>142</v>
      </c>
      <c r="AU153" s="171" t="s">
        <v>85</v>
      </c>
      <c r="AY153" s="14" t="s">
        <v>139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83</v>
      </c>
      <c r="BK153" s="172">
        <f t="shared" si="9"/>
        <v>0</v>
      </c>
      <c r="BL153" s="14" t="s">
        <v>146</v>
      </c>
      <c r="BM153" s="171" t="s">
        <v>174</v>
      </c>
    </row>
    <row r="154" spans="1:65" s="2" customFormat="1" ht="21.75" customHeight="1">
      <c r="A154" s="29"/>
      <c r="B154" s="158"/>
      <c r="C154" s="159" t="s">
        <v>175</v>
      </c>
      <c r="D154" s="159" t="s">
        <v>142</v>
      </c>
      <c r="E154" s="160" t="s">
        <v>176</v>
      </c>
      <c r="F154" s="161" t="s">
        <v>177</v>
      </c>
      <c r="G154" s="162" t="s">
        <v>153</v>
      </c>
      <c r="H154" s="163">
        <v>16.963999999999999</v>
      </c>
      <c r="I154" s="164"/>
      <c r="J154" s="165">
        <f t="shared" si="0"/>
        <v>0</v>
      </c>
      <c r="K154" s="166"/>
      <c r="L154" s="30"/>
      <c r="M154" s="167" t="s">
        <v>1</v>
      </c>
      <c r="N154" s="168" t="s">
        <v>40</v>
      </c>
      <c r="O154" s="55"/>
      <c r="P154" s="169">
        <f t="shared" si="1"/>
        <v>0</v>
      </c>
      <c r="Q154" s="169">
        <v>2.0480000000000002E-2</v>
      </c>
      <c r="R154" s="169">
        <f t="shared" si="2"/>
        <v>0.34742272000000002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146</v>
      </c>
      <c r="AT154" s="171" t="s">
        <v>142</v>
      </c>
      <c r="AU154" s="171" t="s">
        <v>85</v>
      </c>
      <c r="AY154" s="14" t="s">
        <v>139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83</v>
      </c>
      <c r="BK154" s="172">
        <f t="shared" si="9"/>
        <v>0</v>
      </c>
      <c r="BL154" s="14" t="s">
        <v>146</v>
      </c>
      <c r="BM154" s="171" t="s">
        <v>178</v>
      </c>
    </row>
    <row r="155" spans="1:65" s="2" customFormat="1" ht="16.5" customHeight="1">
      <c r="A155" s="29"/>
      <c r="B155" s="158"/>
      <c r="C155" s="159" t="s">
        <v>179</v>
      </c>
      <c r="D155" s="159" t="s">
        <v>142</v>
      </c>
      <c r="E155" s="160" t="s">
        <v>180</v>
      </c>
      <c r="F155" s="161" t="s">
        <v>181</v>
      </c>
      <c r="G155" s="162" t="s">
        <v>153</v>
      </c>
      <c r="H155" s="163">
        <v>0.79200000000000004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40</v>
      </c>
      <c r="O155" s="55"/>
      <c r="P155" s="169">
        <f t="shared" si="1"/>
        <v>0</v>
      </c>
      <c r="Q155" s="169">
        <v>0.04</v>
      </c>
      <c r="R155" s="169">
        <f t="shared" si="2"/>
        <v>3.168E-2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146</v>
      </c>
      <c r="AT155" s="171" t="s">
        <v>142</v>
      </c>
      <c r="AU155" s="171" t="s">
        <v>85</v>
      </c>
      <c r="AY155" s="14" t="s">
        <v>139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83</v>
      </c>
      <c r="BK155" s="172">
        <f t="shared" si="9"/>
        <v>0</v>
      </c>
      <c r="BL155" s="14" t="s">
        <v>146</v>
      </c>
      <c r="BM155" s="171" t="s">
        <v>182</v>
      </c>
    </row>
    <row r="156" spans="1:65" s="2" customFormat="1" ht="21.75" customHeight="1">
      <c r="A156" s="29"/>
      <c r="B156" s="158"/>
      <c r="C156" s="159" t="s">
        <v>183</v>
      </c>
      <c r="D156" s="159" t="s">
        <v>142</v>
      </c>
      <c r="E156" s="160" t="s">
        <v>184</v>
      </c>
      <c r="F156" s="161" t="s">
        <v>185</v>
      </c>
      <c r="G156" s="162" t="s">
        <v>153</v>
      </c>
      <c r="H156" s="163">
        <v>6.0780000000000003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40</v>
      </c>
      <c r="O156" s="55"/>
      <c r="P156" s="169">
        <f t="shared" si="1"/>
        <v>0</v>
      </c>
      <c r="Q156" s="169">
        <v>4.3800000000000002E-3</v>
      </c>
      <c r="R156" s="169">
        <f t="shared" si="2"/>
        <v>2.6621640000000002E-2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146</v>
      </c>
      <c r="AT156" s="171" t="s">
        <v>142</v>
      </c>
      <c r="AU156" s="171" t="s">
        <v>85</v>
      </c>
      <c r="AY156" s="14" t="s">
        <v>139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83</v>
      </c>
      <c r="BK156" s="172">
        <f t="shared" si="9"/>
        <v>0</v>
      </c>
      <c r="BL156" s="14" t="s">
        <v>146</v>
      </c>
      <c r="BM156" s="171" t="s">
        <v>186</v>
      </c>
    </row>
    <row r="157" spans="1:65" s="2" customFormat="1" ht="21.75" customHeight="1">
      <c r="A157" s="29"/>
      <c r="B157" s="158"/>
      <c r="C157" s="159" t="s">
        <v>187</v>
      </c>
      <c r="D157" s="159" t="s">
        <v>142</v>
      </c>
      <c r="E157" s="160" t="s">
        <v>188</v>
      </c>
      <c r="F157" s="161" t="s">
        <v>189</v>
      </c>
      <c r="G157" s="162" t="s">
        <v>153</v>
      </c>
      <c r="H157" s="163">
        <v>24.52</v>
      </c>
      <c r="I157" s="164"/>
      <c r="J157" s="165">
        <f t="shared" si="0"/>
        <v>0</v>
      </c>
      <c r="K157" s="166"/>
      <c r="L157" s="30"/>
      <c r="M157" s="167" t="s">
        <v>1</v>
      </c>
      <c r="N157" s="168" t="s">
        <v>40</v>
      </c>
      <c r="O157" s="55"/>
      <c r="P157" s="169">
        <f t="shared" si="1"/>
        <v>0</v>
      </c>
      <c r="Q157" s="169">
        <v>3.3579999999999999E-2</v>
      </c>
      <c r="R157" s="169">
        <f t="shared" si="2"/>
        <v>0.82338159999999994</v>
      </c>
      <c r="S157" s="169">
        <v>0</v>
      </c>
      <c r="T157" s="17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146</v>
      </c>
      <c r="AT157" s="171" t="s">
        <v>142</v>
      </c>
      <c r="AU157" s="171" t="s">
        <v>85</v>
      </c>
      <c r="AY157" s="14" t="s">
        <v>139</v>
      </c>
      <c r="BE157" s="172">
        <f t="shared" si="4"/>
        <v>0</v>
      </c>
      <c r="BF157" s="172">
        <f t="shared" si="5"/>
        <v>0</v>
      </c>
      <c r="BG157" s="172">
        <f t="shared" si="6"/>
        <v>0</v>
      </c>
      <c r="BH157" s="172">
        <f t="shared" si="7"/>
        <v>0</v>
      </c>
      <c r="BI157" s="172">
        <f t="shared" si="8"/>
        <v>0</v>
      </c>
      <c r="BJ157" s="14" t="s">
        <v>83</v>
      </c>
      <c r="BK157" s="172">
        <f t="shared" si="9"/>
        <v>0</v>
      </c>
      <c r="BL157" s="14" t="s">
        <v>146</v>
      </c>
      <c r="BM157" s="171" t="s">
        <v>190</v>
      </c>
    </row>
    <row r="158" spans="1:65" s="2" customFormat="1" ht="21.75" customHeight="1">
      <c r="A158" s="29"/>
      <c r="B158" s="158"/>
      <c r="C158" s="159" t="s">
        <v>191</v>
      </c>
      <c r="D158" s="159" t="s">
        <v>142</v>
      </c>
      <c r="E158" s="160" t="s">
        <v>192</v>
      </c>
      <c r="F158" s="161" t="s">
        <v>193</v>
      </c>
      <c r="G158" s="162" t="s">
        <v>153</v>
      </c>
      <c r="H158" s="163">
        <v>17.276</v>
      </c>
      <c r="I158" s="164"/>
      <c r="J158" s="165">
        <f t="shared" si="0"/>
        <v>0</v>
      </c>
      <c r="K158" s="166"/>
      <c r="L158" s="30"/>
      <c r="M158" s="167" t="s">
        <v>1</v>
      </c>
      <c r="N158" s="168" t="s">
        <v>40</v>
      </c>
      <c r="O158" s="55"/>
      <c r="P158" s="169">
        <f t="shared" si="1"/>
        <v>0</v>
      </c>
      <c r="Q158" s="169">
        <v>5.1999999999999998E-3</v>
      </c>
      <c r="R158" s="169">
        <f t="shared" si="2"/>
        <v>8.983519999999999E-2</v>
      </c>
      <c r="S158" s="169">
        <v>0</v>
      </c>
      <c r="T158" s="17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146</v>
      </c>
      <c r="AT158" s="171" t="s">
        <v>142</v>
      </c>
      <c r="AU158" s="171" t="s">
        <v>85</v>
      </c>
      <c r="AY158" s="14" t="s">
        <v>139</v>
      </c>
      <c r="BE158" s="172">
        <f t="shared" si="4"/>
        <v>0</v>
      </c>
      <c r="BF158" s="172">
        <f t="shared" si="5"/>
        <v>0</v>
      </c>
      <c r="BG158" s="172">
        <f t="shared" si="6"/>
        <v>0</v>
      </c>
      <c r="BH158" s="172">
        <f t="shared" si="7"/>
        <v>0</v>
      </c>
      <c r="BI158" s="172">
        <f t="shared" si="8"/>
        <v>0</v>
      </c>
      <c r="BJ158" s="14" t="s">
        <v>83</v>
      </c>
      <c r="BK158" s="172">
        <f t="shared" si="9"/>
        <v>0</v>
      </c>
      <c r="BL158" s="14" t="s">
        <v>146</v>
      </c>
      <c r="BM158" s="171" t="s">
        <v>194</v>
      </c>
    </row>
    <row r="159" spans="1:65" s="2" customFormat="1" ht="21.75" customHeight="1">
      <c r="A159" s="29"/>
      <c r="B159" s="158"/>
      <c r="C159" s="159" t="s">
        <v>195</v>
      </c>
      <c r="D159" s="159" t="s">
        <v>142</v>
      </c>
      <c r="E159" s="160" t="s">
        <v>196</v>
      </c>
      <c r="F159" s="161" t="s">
        <v>197</v>
      </c>
      <c r="G159" s="162" t="s">
        <v>153</v>
      </c>
      <c r="H159" s="163">
        <v>1.9059999999999999</v>
      </c>
      <c r="I159" s="164"/>
      <c r="J159" s="165">
        <f t="shared" si="0"/>
        <v>0</v>
      </c>
      <c r="K159" s="166"/>
      <c r="L159" s="30"/>
      <c r="M159" s="167" t="s">
        <v>1</v>
      </c>
      <c r="N159" s="168" t="s">
        <v>40</v>
      </c>
      <c r="O159" s="55"/>
      <c r="P159" s="169">
        <f t="shared" si="1"/>
        <v>0</v>
      </c>
      <c r="Q159" s="169">
        <v>3.5000000000000001E-3</v>
      </c>
      <c r="R159" s="169">
        <f t="shared" si="2"/>
        <v>6.6709999999999998E-3</v>
      </c>
      <c r="S159" s="169">
        <v>0</v>
      </c>
      <c r="T159" s="17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146</v>
      </c>
      <c r="AT159" s="171" t="s">
        <v>142</v>
      </c>
      <c r="AU159" s="171" t="s">
        <v>85</v>
      </c>
      <c r="AY159" s="14" t="s">
        <v>139</v>
      </c>
      <c r="BE159" s="172">
        <f t="shared" si="4"/>
        <v>0</v>
      </c>
      <c r="BF159" s="172">
        <f t="shared" si="5"/>
        <v>0</v>
      </c>
      <c r="BG159" s="172">
        <f t="shared" si="6"/>
        <v>0</v>
      </c>
      <c r="BH159" s="172">
        <f t="shared" si="7"/>
        <v>0</v>
      </c>
      <c r="BI159" s="172">
        <f t="shared" si="8"/>
        <v>0</v>
      </c>
      <c r="BJ159" s="14" t="s">
        <v>83</v>
      </c>
      <c r="BK159" s="172">
        <f t="shared" si="9"/>
        <v>0</v>
      </c>
      <c r="BL159" s="14" t="s">
        <v>146</v>
      </c>
      <c r="BM159" s="171" t="s">
        <v>198</v>
      </c>
    </row>
    <row r="160" spans="1:65" s="2" customFormat="1" ht="21.75" customHeight="1">
      <c r="A160" s="29"/>
      <c r="B160" s="158"/>
      <c r="C160" s="159" t="s">
        <v>199</v>
      </c>
      <c r="D160" s="159" t="s">
        <v>142</v>
      </c>
      <c r="E160" s="160" t="s">
        <v>200</v>
      </c>
      <c r="F160" s="161" t="s">
        <v>201</v>
      </c>
      <c r="G160" s="162" t="s">
        <v>153</v>
      </c>
      <c r="H160" s="163">
        <v>26.576000000000001</v>
      </c>
      <c r="I160" s="164"/>
      <c r="J160" s="165">
        <f t="shared" si="0"/>
        <v>0</v>
      </c>
      <c r="K160" s="166"/>
      <c r="L160" s="30"/>
      <c r="M160" s="167" t="s">
        <v>1</v>
      </c>
      <c r="N160" s="168" t="s">
        <v>40</v>
      </c>
      <c r="O160" s="55"/>
      <c r="P160" s="169">
        <f t="shared" si="1"/>
        <v>0</v>
      </c>
      <c r="Q160" s="169">
        <v>7.3499999999999998E-3</v>
      </c>
      <c r="R160" s="169">
        <f t="shared" si="2"/>
        <v>0.1953336</v>
      </c>
      <c r="S160" s="169">
        <v>0</v>
      </c>
      <c r="T160" s="170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146</v>
      </c>
      <c r="AT160" s="171" t="s">
        <v>142</v>
      </c>
      <c r="AU160" s="171" t="s">
        <v>85</v>
      </c>
      <c r="AY160" s="14" t="s">
        <v>139</v>
      </c>
      <c r="BE160" s="172">
        <f t="shared" si="4"/>
        <v>0</v>
      </c>
      <c r="BF160" s="172">
        <f t="shared" si="5"/>
        <v>0</v>
      </c>
      <c r="BG160" s="172">
        <f t="shared" si="6"/>
        <v>0</v>
      </c>
      <c r="BH160" s="172">
        <f t="shared" si="7"/>
        <v>0</v>
      </c>
      <c r="BI160" s="172">
        <f t="shared" si="8"/>
        <v>0</v>
      </c>
      <c r="BJ160" s="14" t="s">
        <v>83</v>
      </c>
      <c r="BK160" s="172">
        <f t="shared" si="9"/>
        <v>0</v>
      </c>
      <c r="BL160" s="14" t="s">
        <v>146</v>
      </c>
      <c r="BM160" s="171" t="s">
        <v>202</v>
      </c>
    </row>
    <row r="161" spans="1:65" s="2" customFormat="1" ht="21.75" customHeight="1">
      <c r="A161" s="29"/>
      <c r="B161" s="158"/>
      <c r="C161" s="159" t="s">
        <v>203</v>
      </c>
      <c r="D161" s="159" t="s">
        <v>142</v>
      </c>
      <c r="E161" s="160" t="s">
        <v>204</v>
      </c>
      <c r="F161" s="161" t="s">
        <v>205</v>
      </c>
      <c r="G161" s="162" t="s">
        <v>153</v>
      </c>
      <c r="H161" s="163">
        <v>214.29900000000001</v>
      </c>
      <c r="I161" s="164"/>
      <c r="J161" s="165">
        <f t="shared" si="0"/>
        <v>0</v>
      </c>
      <c r="K161" s="166"/>
      <c r="L161" s="30"/>
      <c r="M161" s="167" t="s">
        <v>1</v>
      </c>
      <c r="N161" s="168" t="s">
        <v>40</v>
      </c>
      <c r="O161" s="55"/>
      <c r="P161" s="169">
        <f t="shared" si="1"/>
        <v>0</v>
      </c>
      <c r="Q161" s="169">
        <v>1.4E-3</v>
      </c>
      <c r="R161" s="169">
        <f t="shared" si="2"/>
        <v>0.30001860000000002</v>
      </c>
      <c r="S161" s="169">
        <v>0</v>
      </c>
      <c r="T161" s="170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146</v>
      </c>
      <c r="AT161" s="171" t="s">
        <v>142</v>
      </c>
      <c r="AU161" s="171" t="s">
        <v>85</v>
      </c>
      <c r="AY161" s="14" t="s">
        <v>139</v>
      </c>
      <c r="BE161" s="172">
        <f t="shared" si="4"/>
        <v>0</v>
      </c>
      <c r="BF161" s="172">
        <f t="shared" si="5"/>
        <v>0</v>
      </c>
      <c r="BG161" s="172">
        <f t="shared" si="6"/>
        <v>0</v>
      </c>
      <c r="BH161" s="172">
        <f t="shared" si="7"/>
        <v>0</v>
      </c>
      <c r="BI161" s="172">
        <f t="shared" si="8"/>
        <v>0</v>
      </c>
      <c r="BJ161" s="14" t="s">
        <v>83</v>
      </c>
      <c r="BK161" s="172">
        <f t="shared" si="9"/>
        <v>0</v>
      </c>
      <c r="BL161" s="14" t="s">
        <v>146</v>
      </c>
      <c r="BM161" s="171" t="s">
        <v>206</v>
      </c>
    </row>
    <row r="162" spans="1:65" s="2" customFormat="1" ht="21.75" customHeight="1">
      <c r="A162" s="29"/>
      <c r="B162" s="158"/>
      <c r="C162" s="159" t="s">
        <v>207</v>
      </c>
      <c r="D162" s="159" t="s">
        <v>142</v>
      </c>
      <c r="E162" s="160" t="s">
        <v>208</v>
      </c>
      <c r="F162" s="161" t="s">
        <v>209</v>
      </c>
      <c r="G162" s="162" t="s">
        <v>153</v>
      </c>
      <c r="H162" s="163">
        <v>214.29900000000001</v>
      </c>
      <c r="I162" s="164"/>
      <c r="J162" s="165">
        <f t="shared" si="0"/>
        <v>0</v>
      </c>
      <c r="K162" s="166"/>
      <c r="L162" s="30"/>
      <c r="M162" s="167" t="s">
        <v>1</v>
      </c>
      <c r="N162" s="168" t="s">
        <v>40</v>
      </c>
      <c r="O162" s="55"/>
      <c r="P162" s="169">
        <f t="shared" si="1"/>
        <v>0</v>
      </c>
      <c r="Q162" s="169">
        <v>4.3800000000000002E-3</v>
      </c>
      <c r="R162" s="169">
        <f t="shared" si="2"/>
        <v>0.93862962000000005</v>
      </c>
      <c r="S162" s="169">
        <v>0</v>
      </c>
      <c r="T162" s="170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146</v>
      </c>
      <c r="AT162" s="171" t="s">
        <v>142</v>
      </c>
      <c r="AU162" s="171" t="s">
        <v>85</v>
      </c>
      <c r="AY162" s="14" t="s">
        <v>139</v>
      </c>
      <c r="BE162" s="172">
        <f t="shared" si="4"/>
        <v>0</v>
      </c>
      <c r="BF162" s="172">
        <f t="shared" si="5"/>
        <v>0</v>
      </c>
      <c r="BG162" s="172">
        <f t="shared" si="6"/>
        <v>0</v>
      </c>
      <c r="BH162" s="172">
        <f t="shared" si="7"/>
        <v>0</v>
      </c>
      <c r="BI162" s="172">
        <f t="shared" si="8"/>
        <v>0</v>
      </c>
      <c r="BJ162" s="14" t="s">
        <v>83</v>
      </c>
      <c r="BK162" s="172">
        <f t="shared" si="9"/>
        <v>0</v>
      </c>
      <c r="BL162" s="14" t="s">
        <v>146</v>
      </c>
      <c r="BM162" s="171" t="s">
        <v>210</v>
      </c>
    </row>
    <row r="163" spans="1:65" s="2" customFormat="1" ht="21.75" customHeight="1">
      <c r="A163" s="29"/>
      <c r="B163" s="158"/>
      <c r="C163" s="159" t="s">
        <v>211</v>
      </c>
      <c r="D163" s="159" t="s">
        <v>142</v>
      </c>
      <c r="E163" s="160" t="s">
        <v>212</v>
      </c>
      <c r="F163" s="161" t="s">
        <v>213</v>
      </c>
      <c r="G163" s="162" t="s">
        <v>214</v>
      </c>
      <c r="H163" s="163">
        <v>94.16</v>
      </c>
      <c r="I163" s="164"/>
      <c r="J163" s="165">
        <f t="shared" si="0"/>
        <v>0</v>
      </c>
      <c r="K163" s="166"/>
      <c r="L163" s="30"/>
      <c r="M163" s="167" t="s">
        <v>1</v>
      </c>
      <c r="N163" s="168" t="s">
        <v>40</v>
      </c>
      <c r="O163" s="55"/>
      <c r="P163" s="169">
        <f t="shared" si="1"/>
        <v>0</v>
      </c>
      <c r="Q163" s="169">
        <v>0</v>
      </c>
      <c r="R163" s="169">
        <f t="shared" si="2"/>
        <v>0</v>
      </c>
      <c r="S163" s="169">
        <v>0</v>
      </c>
      <c r="T163" s="170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146</v>
      </c>
      <c r="AT163" s="171" t="s">
        <v>142</v>
      </c>
      <c r="AU163" s="171" t="s">
        <v>85</v>
      </c>
      <c r="AY163" s="14" t="s">
        <v>139</v>
      </c>
      <c r="BE163" s="172">
        <f t="shared" si="4"/>
        <v>0</v>
      </c>
      <c r="BF163" s="172">
        <f t="shared" si="5"/>
        <v>0</v>
      </c>
      <c r="BG163" s="172">
        <f t="shared" si="6"/>
        <v>0</v>
      </c>
      <c r="BH163" s="172">
        <f t="shared" si="7"/>
        <v>0</v>
      </c>
      <c r="BI163" s="172">
        <f t="shared" si="8"/>
        <v>0</v>
      </c>
      <c r="BJ163" s="14" t="s">
        <v>83</v>
      </c>
      <c r="BK163" s="172">
        <f t="shared" si="9"/>
        <v>0</v>
      </c>
      <c r="BL163" s="14" t="s">
        <v>146</v>
      </c>
      <c r="BM163" s="171" t="s">
        <v>215</v>
      </c>
    </row>
    <row r="164" spans="1:65" s="2" customFormat="1" ht="21.75" customHeight="1">
      <c r="A164" s="29"/>
      <c r="B164" s="158"/>
      <c r="C164" s="173" t="s">
        <v>216</v>
      </c>
      <c r="D164" s="173" t="s">
        <v>217</v>
      </c>
      <c r="E164" s="174" t="s">
        <v>218</v>
      </c>
      <c r="F164" s="175" t="s">
        <v>219</v>
      </c>
      <c r="G164" s="176" t="s">
        <v>214</v>
      </c>
      <c r="H164" s="177">
        <v>98.867999999999995</v>
      </c>
      <c r="I164" s="178"/>
      <c r="J164" s="179">
        <f t="shared" si="0"/>
        <v>0</v>
      </c>
      <c r="K164" s="180"/>
      <c r="L164" s="181"/>
      <c r="M164" s="182" t="s">
        <v>1</v>
      </c>
      <c r="N164" s="183" t="s">
        <v>40</v>
      </c>
      <c r="O164" s="55"/>
      <c r="P164" s="169">
        <f t="shared" si="1"/>
        <v>0</v>
      </c>
      <c r="Q164" s="169">
        <v>1.1E-4</v>
      </c>
      <c r="R164" s="169">
        <f t="shared" si="2"/>
        <v>1.087548E-2</v>
      </c>
      <c r="S164" s="169">
        <v>0</v>
      </c>
      <c r="T164" s="170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220</v>
      </c>
      <c r="AT164" s="171" t="s">
        <v>217</v>
      </c>
      <c r="AU164" s="171" t="s">
        <v>85</v>
      </c>
      <c r="AY164" s="14" t="s">
        <v>139</v>
      </c>
      <c r="BE164" s="172">
        <f t="shared" si="4"/>
        <v>0</v>
      </c>
      <c r="BF164" s="172">
        <f t="shared" si="5"/>
        <v>0</v>
      </c>
      <c r="BG164" s="172">
        <f t="shared" si="6"/>
        <v>0</v>
      </c>
      <c r="BH164" s="172">
        <f t="shared" si="7"/>
        <v>0</v>
      </c>
      <c r="BI164" s="172">
        <f t="shared" si="8"/>
        <v>0</v>
      </c>
      <c r="BJ164" s="14" t="s">
        <v>83</v>
      </c>
      <c r="BK164" s="172">
        <f t="shared" si="9"/>
        <v>0</v>
      </c>
      <c r="BL164" s="14" t="s">
        <v>146</v>
      </c>
      <c r="BM164" s="171" t="s">
        <v>221</v>
      </c>
    </row>
    <row r="165" spans="1:65" s="2" customFormat="1" ht="21.75" customHeight="1">
      <c r="A165" s="29"/>
      <c r="B165" s="158"/>
      <c r="C165" s="159" t="s">
        <v>222</v>
      </c>
      <c r="D165" s="159" t="s">
        <v>142</v>
      </c>
      <c r="E165" s="160" t="s">
        <v>223</v>
      </c>
      <c r="F165" s="161" t="s">
        <v>224</v>
      </c>
      <c r="G165" s="162" t="s">
        <v>214</v>
      </c>
      <c r="H165" s="163">
        <v>58.96</v>
      </c>
      <c r="I165" s="164"/>
      <c r="J165" s="165">
        <f t="shared" si="0"/>
        <v>0</v>
      </c>
      <c r="K165" s="166"/>
      <c r="L165" s="30"/>
      <c r="M165" s="167" t="s">
        <v>1</v>
      </c>
      <c r="N165" s="168" t="s">
        <v>40</v>
      </c>
      <c r="O165" s="55"/>
      <c r="P165" s="169">
        <f t="shared" si="1"/>
        <v>0</v>
      </c>
      <c r="Q165" s="169">
        <v>0</v>
      </c>
      <c r="R165" s="169">
        <f t="shared" si="2"/>
        <v>0</v>
      </c>
      <c r="S165" s="169">
        <v>0</v>
      </c>
      <c r="T165" s="170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146</v>
      </c>
      <c r="AT165" s="171" t="s">
        <v>142</v>
      </c>
      <c r="AU165" s="171" t="s">
        <v>85</v>
      </c>
      <c r="AY165" s="14" t="s">
        <v>139</v>
      </c>
      <c r="BE165" s="172">
        <f t="shared" si="4"/>
        <v>0</v>
      </c>
      <c r="BF165" s="172">
        <f t="shared" si="5"/>
        <v>0</v>
      </c>
      <c r="BG165" s="172">
        <f t="shared" si="6"/>
        <v>0</v>
      </c>
      <c r="BH165" s="172">
        <f t="shared" si="7"/>
        <v>0</v>
      </c>
      <c r="BI165" s="172">
        <f t="shared" si="8"/>
        <v>0</v>
      </c>
      <c r="BJ165" s="14" t="s">
        <v>83</v>
      </c>
      <c r="BK165" s="172">
        <f t="shared" si="9"/>
        <v>0</v>
      </c>
      <c r="BL165" s="14" t="s">
        <v>146</v>
      </c>
      <c r="BM165" s="171" t="s">
        <v>225</v>
      </c>
    </row>
    <row r="166" spans="1:65" s="2" customFormat="1" ht="21.75" customHeight="1">
      <c r="A166" s="29"/>
      <c r="B166" s="158"/>
      <c r="C166" s="173" t="s">
        <v>226</v>
      </c>
      <c r="D166" s="173" t="s">
        <v>217</v>
      </c>
      <c r="E166" s="174" t="s">
        <v>227</v>
      </c>
      <c r="F166" s="175" t="s">
        <v>228</v>
      </c>
      <c r="G166" s="176" t="s">
        <v>214</v>
      </c>
      <c r="H166" s="177">
        <v>61.908000000000001</v>
      </c>
      <c r="I166" s="178"/>
      <c r="J166" s="179">
        <f t="shared" si="0"/>
        <v>0</v>
      </c>
      <c r="K166" s="180"/>
      <c r="L166" s="181"/>
      <c r="M166" s="182" t="s">
        <v>1</v>
      </c>
      <c r="N166" s="183" t="s">
        <v>40</v>
      </c>
      <c r="O166" s="55"/>
      <c r="P166" s="169">
        <f t="shared" si="1"/>
        <v>0</v>
      </c>
      <c r="Q166" s="169">
        <v>4.0000000000000003E-5</v>
      </c>
      <c r="R166" s="169">
        <f t="shared" si="2"/>
        <v>2.4763200000000002E-3</v>
      </c>
      <c r="S166" s="169">
        <v>0</v>
      </c>
      <c r="T166" s="170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220</v>
      </c>
      <c r="AT166" s="171" t="s">
        <v>217</v>
      </c>
      <c r="AU166" s="171" t="s">
        <v>85</v>
      </c>
      <c r="AY166" s="14" t="s">
        <v>139</v>
      </c>
      <c r="BE166" s="172">
        <f t="shared" si="4"/>
        <v>0</v>
      </c>
      <c r="BF166" s="172">
        <f t="shared" si="5"/>
        <v>0</v>
      </c>
      <c r="BG166" s="172">
        <f t="shared" si="6"/>
        <v>0</v>
      </c>
      <c r="BH166" s="172">
        <f t="shared" si="7"/>
        <v>0</v>
      </c>
      <c r="BI166" s="172">
        <f t="shared" si="8"/>
        <v>0</v>
      </c>
      <c r="BJ166" s="14" t="s">
        <v>83</v>
      </c>
      <c r="BK166" s="172">
        <f t="shared" si="9"/>
        <v>0</v>
      </c>
      <c r="BL166" s="14" t="s">
        <v>146</v>
      </c>
      <c r="BM166" s="171" t="s">
        <v>229</v>
      </c>
    </row>
    <row r="167" spans="1:65" s="2" customFormat="1" ht="21.75" customHeight="1">
      <c r="A167" s="29"/>
      <c r="B167" s="158"/>
      <c r="C167" s="159" t="s">
        <v>230</v>
      </c>
      <c r="D167" s="159" t="s">
        <v>142</v>
      </c>
      <c r="E167" s="160" t="s">
        <v>231</v>
      </c>
      <c r="F167" s="161" t="s">
        <v>232</v>
      </c>
      <c r="G167" s="162" t="s">
        <v>153</v>
      </c>
      <c r="H167" s="163">
        <v>214.29900000000001</v>
      </c>
      <c r="I167" s="164"/>
      <c r="J167" s="165">
        <f t="shared" si="0"/>
        <v>0</v>
      </c>
      <c r="K167" s="166"/>
      <c r="L167" s="30"/>
      <c r="M167" s="167" t="s">
        <v>1</v>
      </c>
      <c r="N167" s="168" t="s">
        <v>40</v>
      </c>
      <c r="O167" s="55"/>
      <c r="P167" s="169">
        <f t="shared" si="1"/>
        <v>0</v>
      </c>
      <c r="Q167" s="169">
        <v>2.7299999999999998E-3</v>
      </c>
      <c r="R167" s="169">
        <f t="shared" si="2"/>
        <v>0.58503627000000002</v>
      </c>
      <c r="S167" s="169">
        <v>0</v>
      </c>
      <c r="T167" s="170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146</v>
      </c>
      <c r="AT167" s="171" t="s">
        <v>142</v>
      </c>
      <c r="AU167" s="171" t="s">
        <v>85</v>
      </c>
      <c r="AY167" s="14" t="s">
        <v>139</v>
      </c>
      <c r="BE167" s="172">
        <f t="shared" si="4"/>
        <v>0</v>
      </c>
      <c r="BF167" s="172">
        <f t="shared" si="5"/>
        <v>0</v>
      </c>
      <c r="BG167" s="172">
        <f t="shared" si="6"/>
        <v>0</v>
      </c>
      <c r="BH167" s="172">
        <f t="shared" si="7"/>
        <v>0</v>
      </c>
      <c r="BI167" s="172">
        <f t="shared" si="8"/>
        <v>0</v>
      </c>
      <c r="BJ167" s="14" t="s">
        <v>83</v>
      </c>
      <c r="BK167" s="172">
        <f t="shared" si="9"/>
        <v>0</v>
      </c>
      <c r="BL167" s="14" t="s">
        <v>146</v>
      </c>
      <c r="BM167" s="171" t="s">
        <v>233</v>
      </c>
    </row>
    <row r="168" spans="1:65" s="2" customFormat="1" ht="21.75" customHeight="1">
      <c r="A168" s="29"/>
      <c r="B168" s="158"/>
      <c r="C168" s="159" t="s">
        <v>234</v>
      </c>
      <c r="D168" s="159" t="s">
        <v>142</v>
      </c>
      <c r="E168" s="160" t="s">
        <v>235</v>
      </c>
      <c r="F168" s="161" t="s">
        <v>236</v>
      </c>
      <c r="G168" s="162" t="s">
        <v>153</v>
      </c>
      <c r="H168" s="163">
        <v>214.29900000000001</v>
      </c>
      <c r="I168" s="164"/>
      <c r="J168" s="165">
        <f t="shared" si="0"/>
        <v>0</v>
      </c>
      <c r="K168" s="166"/>
      <c r="L168" s="30"/>
      <c r="M168" s="167" t="s">
        <v>1</v>
      </c>
      <c r="N168" s="168" t="s">
        <v>40</v>
      </c>
      <c r="O168" s="55"/>
      <c r="P168" s="169">
        <f t="shared" si="1"/>
        <v>0</v>
      </c>
      <c r="Q168" s="169">
        <v>1.899E-2</v>
      </c>
      <c r="R168" s="169">
        <f t="shared" si="2"/>
        <v>4.0695380100000005</v>
      </c>
      <c r="S168" s="169">
        <v>0</v>
      </c>
      <c r="T168" s="170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146</v>
      </c>
      <c r="AT168" s="171" t="s">
        <v>142</v>
      </c>
      <c r="AU168" s="171" t="s">
        <v>85</v>
      </c>
      <c r="AY168" s="14" t="s">
        <v>139</v>
      </c>
      <c r="BE168" s="172">
        <f t="shared" si="4"/>
        <v>0</v>
      </c>
      <c r="BF168" s="172">
        <f t="shared" si="5"/>
        <v>0</v>
      </c>
      <c r="BG168" s="172">
        <f t="shared" si="6"/>
        <v>0</v>
      </c>
      <c r="BH168" s="172">
        <f t="shared" si="7"/>
        <v>0</v>
      </c>
      <c r="BI168" s="172">
        <f t="shared" si="8"/>
        <v>0</v>
      </c>
      <c r="BJ168" s="14" t="s">
        <v>83</v>
      </c>
      <c r="BK168" s="172">
        <f t="shared" si="9"/>
        <v>0</v>
      </c>
      <c r="BL168" s="14" t="s">
        <v>146</v>
      </c>
      <c r="BM168" s="171" t="s">
        <v>237</v>
      </c>
    </row>
    <row r="169" spans="1:65" s="2" customFormat="1" ht="21.75" customHeight="1">
      <c r="A169" s="29"/>
      <c r="B169" s="158"/>
      <c r="C169" s="159" t="s">
        <v>238</v>
      </c>
      <c r="D169" s="159" t="s">
        <v>142</v>
      </c>
      <c r="E169" s="160" t="s">
        <v>239</v>
      </c>
      <c r="F169" s="161" t="s">
        <v>240</v>
      </c>
      <c r="G169" s="162" t="s">
        <v>153</v>
      </c>
      <c r="H169" s="163">
        <v>32.015999999999998</v>
      </c>
      <c r="I169" s="164"/>
      <c r="J169" s="165">
        <f t="shared" si="0"/>
        <v>0</v>
      </c>
      <c r="K169" s="166"/>
      <c r="L169" s="30"/>
      <c r="M169" s="167" t="s">
        <v>1</v>
      </c>
      <c r="N169" s="168" t="s">
        <v>40</v>
      </c>
      <c r="O169" s="55"/>
      <c r="P169" s="169">
        <f t="shared" si="1"/>
        <v>0</v>
      </c>
      <c r="Q169" s="169">
        <v>0</v>
      </c>
      <c r="R169" s="169">
        <f t="shared" si="2"/>
        <v>0</v>
      </c>
      <c r="S169" s="169">
        <v>0</v>
      </c>
      <c r="T169" s="170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146</v>
      </c>
      <c r="AT169" s="171" t="s">
        <v>142</v>
      </c>
      <c r="AU169" s="171" t="s">
        <v>85</v>
      </c>
      <c r="AY169" s="14" t="s">
        <v>139</v>
      </c>
      <c r="BE169" s="172">
        <f t="shared" si="4"/>
        <v>0</v>
      </c>
      <c r="BF169" s="172">
        <f t="shared" si="5"/>
        <v>0</v>
      </c>
      <c r="BG169" s="172">
        <f t="shared" si="6"/>
        <v>0</v>
      </c>
      <c r="BH169" s="172">
        <f t="shared" si="7"/>
        <v>0</v>
      </c>
      <c r="BI169" s="172">
        <f t="shared" si="8"/>
        <v>0</v>
      </c>
      <c r="BJ169" s="14" t="s">
        <v>83</v>
      </c>
      <c r="BK169" s="172">
        <f t="shared" si="9"/>
        <v>0</v>
      </c>
      <c r="BL169" s="14" t="s">
        <v>146</v>
      </c>
      <c r="BM169" s="171" t="s">
        <v>241</v>
      </c>
    </row>
    <row r="170" spans="1:65" s="2" customFormat="1" ht="16.5" customHeight="1">
      <c r="A170" s="29"/>
      <c r="B170" s="158"/>
      <c r="C170" s="159" t="s">
        <v>242</v>
      </c>
      <c r="D170" s="159" t="s">
        <v>142</v>
      </c>
      <c r="E170" s="160" t="s">
        <v>243</v>
      </c>
      <c r="F170" s="161" t="s">
        <v>244</v>
      </c>
      <c r="G170" s="162" t="s">
        <v>153</v>
      </c>
      <c r="H170" s="163">
        <v>214.29900000000001</v>
      </c>
      <c r="I170" s="164"/>
      <c r="J170" s="165">
        <f t="shared" si="0"/>
        <v>0</v>
      </c>
      <c r="K170" s="166"/>
      <c r="L170" s="30"/>
      <c r="M170" s="167" t="s">
        <v>1</v>
      </c>
      <c r="N170" s="168" t="s">
        <v>40</v>
      </c>
      <c r="O170" s="55"/>
      <c r="P170" s="169">
        <f t="shared" si="1"/>
        <v>0</v>
      </c>
      <c r="Q170" s="169">
        <v>0</v>
      </c>
      <c r="R170" s="169">
        <f t="shared" si="2"/>
        <v>0</v>
      </c>
      <c r="S170" s="169">
        <v>0</v>
      </c>
      <c r="T170" s="170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146</v>
      </c>
      <c r="AT170" s="171" t="s">
        <v>142</v>
      </c>
      <c r="AU170" s="171" t="s">
        <v>85</v>
      </c>
      <c r="AY170" s="14" t="s">
        <v>139</v>
      </c>
      <c r="BE170" s="172">
        <f t="shared" si="4"/>
        <v>0</v>
      </c>
      <c r="BF170" s="172">
        <f t="shared" si="5"/>
        <v>0</v>
      </c>
      <c r="BG170" s="172">
        <f t="shared" si="6"/>
        <v>0</v>
      </c>
      <c r="BH170" s="172">
        <f t="shared" si="7"/>
        <v>0</v>
      </c>
      <c r="BI170" s="172">
        <f t="shared" si="8"/>
        <v>0</v>
      </c>
      <c r="BJ170" s="14" t="s">
        <v>83</v>
      </c>
      <c r="BK170" s="172">
        <f t="shared" si="9"/>
        <v>0</v>
      </c>
      <c r="BL170" s="14" t="s">
        <v>146</v>
      </c>
      <c r="BM170" s="171" t="s">
        <v>245</v>
      </c>
    </row>
    <row r="171" spans="1:65" s="2" customFormat="1" ht="21.75" customHeight="1">
      <c r="A171" s="29"/>
      <c r="B171" s="158"/>
      <c r="C171" s="159" t="s">
        <v>8</v>
      </c>
      <c r="D171" s="159" t="s">
        <v>142</v>
      </c>
      <c r="E171" s="160" t="s">
        <v>246</v>
      </c>
      <c r="F171" s="161" t="s">
        <v>247</v>
      </c>
      <c r="G171" s="162" t="s">
        <v>145</v>
      </c>
      <c r="H171" s="163">
        <v>0.67300000000000004</v>
      </c>
      <c r="I171" s="164"/>
      <c r="J171" s="165">
        <f t="shared" si="0"/>
        <v>0</v>
      </c>
      <c r="K171" s="166"/>
      <c r="L171" s="30"/>
      <c r="M171" s="167" t="s">
        <v>1</v>
      </c>
      <c r="N171" s="168" t="s">
        <v>40</v>
      </c>
      <c r="O171" s="55"/>
      <c r="P171" s="169">
        <f t="shared" si="1"/>
        <v>0</v>
      </c>
      <c r="Q171" s="169">
        <v>2.2563399999999998</v>
      </c>
      <c r="R171" s="169">
        <f t="shared" si="2"/>
        <v>1.5185168199999999</v>
      </c>
      <c r="S171" s="169">
        <v>0</v>
      </c>
      <c r="T171" s="170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146</v>
      </c>
      <c r="AT171" s="171" t="s">
        <v>142</v>
      </c>
      <c r="AU171" s="171" t="s">
        <v>85</v>
      </c>
      <c r="AY171" s="14" t="s">
        <v>139</v>
      </c>
      <c r="BE171" s="172">
        <f t="shared" si="4"/>
        <v>0</v>
      </c>
      <c r="BF171" s="172">
        <f t="shared" si="5"/>
        <v>0</v>
      </c>
      <c r="BG171" s="172">
        <f t="shared" si="6"/>
        <v>0</v>
      </c>
      <c r="BH171" s="172">
        <f t="shared" si="7"/>
        <v>0</v>
      </c>
      <c r="BI171" s="172">
        <f t="shared" si="8"/>
        <v>0</v>
      </c>
      <c r="BJ171" s="14" t="s">
        <v>83</v>
      </c>
      <c r="BK171" s="172">
        <f t="shared" si="9"/>
        <v>0</v>
      </c>
      <c r="BL171" s="14" t="s">
        <v>146</v>
      </c>
      <c r="BM171" s="171" t="s">
        <v>248</v>
      </c>
    </row>
    <row r="172" spans="1:65" s="2" customFormat="1" ht="21.75" customHeight="1">
      <c r="A172" s="29"/>
      <c r="B172" s="158"/>
      <c r="C172" s="159" t="s">
        <v>249</v>
      </c>
      <c r="D172" s="159" t="s">
        <v>142</v>
      </c>
      <c r="E172" s="160" t="s">
        <v>250</v>
      </c>
      <c r="F172" s="161" t="s">
        <v>251</v>
      </c>
      <c r="G172" s="162" t="s">
        <v>145</v>
      </c>
      <c r="H172" s="163">
        <v>0.437</v>
      </c>
      <c r="I172" s="164"/>
      <c r="J172" s="165">
        <f t="shared" si="0"/>
        <v>0</v>
      </c>
      <c r="K172" s="166"/>
      <c r="L172" s="30"/>
      <c r="M172" s="167" t="s">
        <v>1</v>
      </c>
      <c r="N172" s="168" t="s">
        <v>40</v>
      </c>
      <c r="O172" s="55"/>
      <c r="P172" s="169">
        <f t="shared" si="1"/>
        <v>0</v>
      </c>
      <c r="Q172" s="169">
        <v>0</v>
      </c>
      <c r="R172" s="169">
        <f t="shared" si="2"/>
        <v>0</v>
      </c>
      <c r="S172" s="169">
        <v>0</v>
      </c>
      <c r="T172" s="170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146</v>
      </c>
      <c r="AT172" s="171" t="s">
        <v>142</v>
      </c>
      <c r="AU172" s="171" t="s">
        <v>85</v>
      </c>
      <c r="AY172" s="14" t="s">
        <v>139</v>
      </c>
      <c r="BE172" s="172">
        <f t="shared" si="4"/>
        <v>0</v>
      </c>
      <c r="BF172" s="172">
        <f t="shared" si="5"/>
        <v>0</v>
      </c>
      <c r="BG172" s="172">
        <f t="shared" si="6"/>
        <v>0</v>
      </c>
      <c r="BH172" s="172">
        <f t="shared" si="7"/>
        <v>0</v>
      </c>
      <c r="BI172" s="172">
        <f t="shared" si="8"/>
        <v>0</v>
      </c>
      <c r="BJ172" s="14" t="s">
        <v>83</v>
      </c>
      <c r="BK172" s="172">
        <f t="shared" si="9"/>
        <v>0</v>
      </c>
      <c r="BL172" s="14" t="s">
        <v>146</v>
      </c>
      <c r="BM172" s="171" t="s">
        <v>252</v>
      </c>
    </row>
    <row r="173" spans="1:65" s="2" customFormat="1" ht="16.5" customHeight="1">
      <c r="A173" s="29"/>
      <c r="B173" s="158"/>
      <c r="C173" s="159" t="s">
        <v>253</v>
      </c>
      <c r="D173" s="159" t="s">
        <v>142</v>
      </c>
      <c r="E173" s="160" t="s">
        <v>254</v>
      </c>
      <c r="F173" s="161" t="s">
        <v>255</v>
      </c>
      <c r="G173" s="162" t="s">
        <v>153</v>
      </c>
      <c r="H173" s="163">
        <v>4.8040000000000003</v>
      </c>
      <c r="I173" s="164"/>
      <c r="J173" s="165">
        <f t="shared" si="0"/>
        <v>0</v>
      </c>
      <c r="K173" s="166"/>
      <c r="L173" s="30"/>
      <c r="M173" s="167" t="s">
        <v>1</v>
      </c>
      <c r="N173" s="168" t="s">
        <v>40</v>
      </c>
      <c r="O173" s="55"/>
      <c r="P173" s="169">
        <f t="shared" si="1"/>
        <v>0</v>
      </c>
      <c r="Q173" s="169">
        <v>1.2999999999999999E-4</v>
      </c>
      <c r="R173" s="169">
        <f t="shared" si="2"/>
        <v>6.2451999999999994E-4</v>
      </c>
      <c r="S173" s="169">
        <v>0</v>
      </c>
      <c r="T173" s="170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146</v>
      </c>
      <c r="AT173" s="171" t="s">
        <v>142</v>
      </c>
      <c r="AU173" s="171" t="s">
        <v>85</v>
      </c>
      <c r="AY173" s="14" t="s">
        <v>139</v>
      </c>
      <c r="BE173" s="172">
        <f t="shared" si="4"/>
        <v>0</v>
      </c>
      <c r="BF173" s="172">
        <f t="shared" si="5"/>
        <v>0</v>
      </c>
      <c r="BG173" s="172">
        <f t="shared" si="6"/>
        <v>0</v>
      </c>
      <c r="BH173" s="172">
        <f t="shared" si="7"/>
        <v>0</v>
      </c>
      <c r="BI173" s="172">
        <f t="shared" si="8"/>
        <v>0</v>
      </c>
      <c r="BJ173" s="14" t="s">
        <v>83</v>
      </c>
      <c r="BK173" s="172">
        <f t="shared" si="9"/>
        <v>0</v>
      </c>
      <c r="BL173" s="14" t="s">
        <v>146</v>
      </c>
      <c r="BM173" s="171" t="s">
        <v>256</v>
      </c>
    </row>
    <row r="174" spans="1:65" s="12" customFormat="1" ht="22.9" customHeight="1">
      <c r="B174" s="145"/>
      <c r="D174" s="146" t="s">
        <v>74</v>
      </c>
      <c r="E174" s="156" t="s">
        <v>257</v>
      </c>
      <c r="F174" s="156" t="s">
        <v>258</v>
      </c>
      <c r="I174" s="148"/>
      <c r="J174" s="157">
        <f>BK174</f>
        <v>0</v>
      </c>
      <c r="L174" s="145"/>
      <c r="M174" s="150"/>
      <c r="N174" s="151"/>
      <c r="O174" s="151"/>
      <c r="P174" s="152">
        <f>SUM(P175:P201)</f>
        <v>0</v>
      </c>
      <c r="Q174" s="151"/>
      <c r="R174" s="152">
        <f>SUM(R175:R201)</f>
        <v>4.0959999999999996E-2</v>
      </c>
      <c r="S174" s="151"/>
      <c r="T174" s="153">
        <f>SUM(T175:T201)</f>
        <v>14.916640000000003</v>
      </c>
      <c r="AR174" s="146" t="s">
        <v>83</v>
      </c>
      <c r="AT174" s="154" t="s">
        <v>74</v>
      </c>
      <c r="AU174" s="154" t="s">
        <v>83</v>
      </c>
      <c r="AY174" s="146" t="s">
        <v>139</v>
      </c>
      <c r="BK174" s="155">
        <f>SUM(BK175:BK201)</f>
        <v>0</v>
      </c>
    </row>
    <row r="175" spans="1:65" s="2" customFormat="1" ht="21.75" customHeight="1">
      <c r="A175" s="29"/>
      <c r="B175" s="158"/>
      <c r="C175" s="159" t="s">
        <v>259</v>
      </c>
      <c r="D175" s="159" t="s">
        <v>142</v>
      </c>
      <c r="E175" s="160" t="s">
        <v>260</v>
      </c>
      <c r="F175" s="161" t="s">
        <v>261</v>
      </c>
      <c r="G175" s="162" t="s">
        <v>153</v>
      </c>
      <c r="H175" s="163">
        <v>230.17500000000001</v>
      </c>
      <c r="I175" s="164"/>
      <c r="J175" s="165">
        <f t="shared" ref="J175:J201" si="10">ROUND(I175*H175,2)</f>
        <v>0</v>
      </c>
      <c r="K175" s="166"/>
      <c r="L175" s="30"/>
      <c r="M175" s="167" t="s">
        <v>1</v>
      </c>
      <c r="N175" s="168" t="s">
        <v>40</v>
      </c>
      <c r="O175" s="55"/>
      <c r="P175" s="169">
        <f t="shared" ref="P175:P201" si="11">O175*H175</f>
        <v>0</v>
      </c>
      <c r="Q175" s="169">
        <v>0</v>
      </c>
      <c r="R175" s="169">
        <f t="shared" ref="R175:R201" si="12">Q175*H175</f>
        <v>0</v>
      </c>
      <c r="S175" s="169">
        <v>0</v>
      </c>
      <c r="T175" s="170">
        <f t="shared" ref="T175:T201" si="1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146</v>
      </c>
      <c r="AT175" s="171" t="s">
        <v>142</v>
      </c>
      <c r="AU175" s="171" t="s">
        <v>85</v>
      </c>
      <c r="AY175" s="14" t="s">
        <v>139</v>
      </c>
      <c r="BE175" s="172">
        <f t="shared" ref="BE175:BE201" si="14">IF(N175="základní",J175,0)</f>
        <v>0</v>
      </c>
      <c r="BF175" s="172">
        <f t="shared" ref="BF175:BF201" si="15">IF(N175="snížená",J175,0)</f>
        <v>0</v>
      </c>
      <c r="BG175" s="172">
        <f t="shared" ref="BG175:BG201" si="16">IF(N175="zákl. přenesená",J175,0)</f>
        <v>0</v>
      </c>
      <c r="BH175" s="172">
        <f t="shared" ref="BH175:BH201" si="17">IF(N175="sníž. přenesená",J175,0)</f>
        <v>0</v>
      </c>
      <c r="BI175" s="172">
        <f t="shared" ref="BI175:BI201" si="18">IF(N175="nulová",J175,0)</f>
        <v>0</v>
      </c>
      <c r="BJ175" s="14" t="s">
        <v>83</v>
      </c>
      <c r="BK175" s="172">
        <f t="shared" ref="BK175:BK201" si="19">ROUND(I175*H175,2)</f>
        <v>0</v>
      </c>
      <c r="BL175" s="14" t="s">
        <v>146</v>
      </c>
      <c r="BM175" s="171" t="s">
        <v>262</v>
      </c>
    </row>
    <row r="176" spans="1:65" s="2" customFormat="1" ht="21.75" customHeight="1">
      <c r="A176" s="29"/>
      <c r="B176" s="158"/>
      <c r="C176" s="159" t="s">
        <v>263</v>
      </c>
      <c r="D176" s="159" t="s">
        <v>142</v>
      </c>
      <c r="E176" s="160" t="s">
        <v>264</v>
      </c>
      <c r="F176" s="161" t="s">
        <v>265</v>
      </c>
      <c r="G176" s="162" t="s">
        <v>153</v>
      </c>
      <c r="H176" s="163">
        <v>6905.25</v>
      </c>
      <c r="I176" s="164"/>
      <c r="J176" s="165">
        <f t="shared" si="10"/>
        <v>0</v>
      </c>
      <c r="K176" s="166"/>
      <c r="L176" s="30"/>
      <c r="M176" s="167" t="s">
        <v>1</v>
      </c>
      <c r="N176" s="168" t="s">
        <v>40</v>
      </c>
      <c r="O176" s="55"/>
      <c r="P176" s="169">
        <f t="shared" si="11"/>
        <v>0</v>
      </c>
      <c r="Q176" s="169">
        <v>0</v>
      </c>
      <c r="R176" s="169">
        <f t="shared" si="12"/>
        <v>0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146</v>
      </c>
      <c r="AT176" s="171" t="s">
        <v>142</v>
      </c>
      <c r="AU176" s="171" t="s">
        <v>85</v>
      </c>
      <c r="AY176" s="14" t="s">
        <v>139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83</v>
      </c>
      <c r="BK176" s="172">
        <f t="shared" si="19"/>
        <v>0</v>
      </c>
      <c r="BL176" s="14" t="s">
        <v>146</v>
      </c>
      <c r="BM176" s="171" t="s">
        <v>266</v>
      </c>
    </row>
    <row r="177" spans="1:65" s="2" customFormat="1" ht="21.75" customHeight="1">
      <c r="A177" s="29"/>
      <c r="B177" s="158"/>
      <c r="C177" s="159" t="s">
        <v>267</v>
      </c>
      <c r="D177" s="159" t="s">
        <v>142</v>
      </c>
      <c r="E177" s="160" t="s">
        <v>268</v>
      </c>
      <c r="F177" s="161" t="s">
        <v>269</v>
      </c>
      <c r="G177" s="162" t="s">
        <v>153</v>
      </c>
      <c r="H177" s="163">
        <v>230.17500000000001</v>
      </c>
      <c r="I177" s="164"/>
      <c r="J177" s="165">
        <f t="shared" si="10"/>
        <v>0</v>
      </c>
      <c r="K177" s="166"/>
      <c r="L177" s="30"/>
      <c r="M177" s="167" t="s">
        <v>1</v>
      </c>
      <c r="N177" s="168" t="s">
        <v>40</v>
      </c>
      <c r="O177" s="55"/>
      <c r="P177" s="169">
        <f t="shared" si="11"/>
        <v>0</v>
      </c>
      <c r="Q177" s="169">
        <v>0</v>
      </c>
      <c r="R177" s="169">
        <f t="shared" si="12"/>
        <v>0</v>
      </c>
      <c r="S177" s="169">
        <v>0</v>
      </c>
      <c r="T177" s="170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146</v>
      </c>
      <c r="AT177" s="171" t="s">
        <v>142</v>
      </c>
      <c r="AU177" s="171" t="s">
        <v>85</v>
      </c>
      <c r="AY177" s="14" t="s">
        <v>139</v>
      </c>
      <c r="BE177" s="172">
        <f t="shared" si="14"/>
        <v>0</v>
      </c>
      <c r="BF177" s="172">
        <f t="shared" si="15"/>
        <v>0</v>
      </c>
      <c r="BG177" s="172">
        <f t="shared" si="16"/>
        <v>0</v>
      </c>
      <c r="BH177" s="172">
        <f t="shared" si="17"/>
        <v>0</v>
      </c>
      <c r="BI177" s="172">
        <f t="shared" si="18"/>
        <v>0</v>
      </c>
      <c r="BJ177" s="14" t="s">
        <v>83</v>
      </c>
      <c r="BK177" s="172">
        <f t="shared" si="19"/>
        <v>0</v>
      </c>
      <c r="BL177" s="14" t="s">
        <v>146</v>
      </c>
      <c r="BM177" s="171" t="s">
        <v>270</v>
      </c>
    </row>
    <row r="178" spans="1:65" s="2" customFormat="1" ht="16.5" customHeight="1">
      <c r="A178" s="29"/>
      <c r="B178" s="158"/>
      <c r="C178" s="159" t="s">
        <v>271</v>
      </c>
      <c r="D178" s="159" t="s">
        <v>142</v>
      </c>
      <c r="E178" s="160" t="s">
        <v>272</v>
      </c>
      <c r="F178" s="161" t="s">
        <v>273</v>
      </c>
      <c r="G178" s="162" t="s">
        <v>153</v>
      </c>
      <c r="H178" s="163">
        <v>230.17500000000001</v>
      </c>
      <c r="I178" s="164"/>
      <c r="J178" s="165">
        <f t="shared" si="10"/>
        <v>0</v>
      </c>
      <c r="K178" s="166"/>
      <c r="L178" s="30"/>
      <c r="M178" s="167" t="s">
        <v>1</v>
      </c>
      <c r="N178" s="168" t="s">
        <v>40</v>
      </c>
      <c r="O178" s="55"/>
      <c r="P178" s="169">
        <f t="shared" si="11"/>
        <v>0</v>
      </c>
      <c r="Q178" s="169">
        <v>0</v>
      </c>
      <c r="R178" s="169">
        <f t="shared" si="12"/>
        <v>0</v>
      </c>
      <c r="S178" s="169">
        <v>0</v>
      </c>
      <c r="T178" s="170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146</v>
      </c>
      <c r="AT178" s="171" t="s">
        <v>142</v>
      </c>
      <c r="AU178" s="171" t="s">
        <v>85</v>
      </c>
      <c r="AY178" s="14" t="s">
        <v>139</v>
      </c>
      <c r="BE178" s="172">
        <f t="shared" si="14"/>
        <v>0</v>
      </c>
      <c r="BF178" s="172">
        <f t="shared" si="15"/>
        <v>0</v>
      </c>
      <c r="BG178" s="172">
        <f t="shared" si="16"/>
        <v>0</v>
      </c>
      <c r="BH178" s="172">
        <f t="shared" si="17"/>
        <v>0</v>
      </c>
      <c r="BI178" s="172">
        <f t="shared" si="18"/>
        <v>0</v>
      </c>
      <c r="BJ178" s="14" t="s">
        <v>83</v>
      </c>
      <c r="BK178" s="172">
        <f t="shared" si="19"/>
        <v>0</v>
      </c>
      <c r="BL178" s="14" t="s">
        <v>146</v>
      </c>
      <c r="BM178" s="171" t="s">
        <v>274</v>
      </c>
    </row>
    <row r="179" spans="1:65" s="2" customFormat="1" ht="16.5" customHeight="1">
      <c r="A179" s="29"/>
      <c r="B179" s="158"/>
      <c r="C179" s="159" t="s">
        <v>275</v>
      </c>
      <c r="D179" s="159" t="s">
        <v>142</v>
      </c>
      <c r="E179" s="160" t="s">
        <v>276</v>
      </c>
      <c r="F179" s="161" t="s">
        <v>277</v>
      </c>
      <c r="G179" s="162" t="s">
        <v>153</v>
      </c>
      <c r="H179" s="163">
        <v>6905.25</v>
      </c>
      <c r="I179" s="164"/>
      <c r="J179" s="165">
        <f t="shared" si="10"/>
        <v>0</v>
      </c>
      <c r="K179" s="166"/>
      <c r="L179" s="30"/>
      <c r="M179" s="167" t="s">
        <v>1</v>
      </c>
      <c r="N179" s="168" t="s">
        <v>40</v>
      </c>
      <c r="O179" s="55"/>
      <c r="P179" s="169">
        <f t="shared" si="11"/>
        <v>0</v>
      </c>
      <c r="Q179" s="169">
        <v>0</v>
      </c>
      <c r="R179" s="169">
        <f t="shared" si="12"/>
        <v>0</v>
      </c>
      <c r="S179" s="169">
        <v>0</v>
      </c>
      <c r="T179" s="170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146</v>
      </c>
      <c r="AT179" s="171" t="s">
        <v>142</v>
      </c>
      <c r="AU179" s="171" t="s">
        <v>85</v>
      </c>
      <c r="AY179" s="14" t="s">
        <v>139</v>
      </c>
      <c r="BE179" s="172">
        <f t="shared" si="14"/>
        <v>0</v>
      </c>
      <c r="BF179" s="172">
        <f t="shared" si="15"/>
        <v>0</v>
      </c>
      <c r="BG179" s="172">
        <f t="shared" si="16"/>
        <v>0</v>
      </c>
      <c r="BH179" s="172">
        <f t="shared" si="17"/>
        <v>0</v>
      </c>
      <c r="BI179" s="172">
        <f t="shared" si="18"/>
        <v>0</v>
      </c>
      <c r="BJ179" s="14" t="s">
        <v>83</v>
      </c>
      <c r="BK179" s="172">
        <f t="shared" si="19"/>
        <v>0</v>
      </c>
      <c r="BL179" s="14" t="s">
        <v>146</v>
      </c>
      <c r="BM179" s="171" t="s">
        <v>278</v>
      </c>
    </row>
    <row r="180" spans="1:65" s="2" customFormat="1" ht="16.5" customHeight="1">
      <c r="A180" s="29"/>
      <c r="B180" s="158"/>
      <c r="C180" s="159" t="s">
        <v>279</v>
      </c>
      <c r="D180" s="159" t="s">
        <v>142</v>
      </c>
      <c r="E180" s="160" t="s">
        <v>280</v>
      </c>
      <c r="F180" s="161" t="s">
        <v>281</v>
      </c>
      <c r="G180" s="162" t="s">
        <v>153</v>
      </c>
      <c r="H180" s="163">
        <v>230.17500000000001</v>
      </c>
      <c r="I180" s="164"/>
      <c r="J180" s="165">
        <f t="shared" si="10"/>
        <v>0</v>
      </c>
      <c r="K180" s="166"/>
      <c r="L180" s="30"/>
      <c r="M180" s="167" t="s">
        <v>1</v>
      </c>
      <c r="N180" s="168" t="s">
        <v>40</v>
      </c>
      <c r="O180" s="55"/>
      <c r="P180" s="169">
        <f t="shared" si="11"/>
        <v>0</v>
      </c>
      <c r="Q180" s="169">
        <v>0</v>
      </c>
      <c r="R180" s="169">
        <f t="shared" si="12"/>
        <v>0</v>
      </c>
      <c r="S180" s="169">
        <v>0</v>
      </c>
      <c r="T180" s="170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146</v>
      </c>
      <c r="AT180" s="171" t="s">
        <v>142</v>
      </c>
      <c r="AU180" s="171" t="s">
        <v>85</v>
      </c>
      <c r="AY180" s="14" t="s">
        <v>139</v>
      </c>
      <c r="BE180" s="172">
        <f t="shared" si="14"/>
        <v>0</v>
      </c>
      <c r="BF180" s="172">
        <f t="shared" si="15"/>
        <v>0</v>
      </c>
      <c r="BG180" s="172">
        <f t="shared" si="16"/>
        <v>0</v>
      </c>
      <c r="BH180" s="172">
        <f t="shared" si="17"/>
        <v>0</v>
      </c>
      <c r="BI180" s="172">
        <f t="shared" si="18"/>
        <v>0</v>
      </c>
      <c r="BJ180" s="14" t="s">
        <v>83</v>
      </c>
      <c r="BK180" s="172">
        <f t="shared" si="19"/>
        <v>0</v>
      </c>
      <c r="BL180" s="14" t="s">
        <v>146</v>
      </c>
      <c r="BM180" s="171" t="s">
        <v>282</v>
      </c>
    </row>
    <row r="181" spans="1:65" s="2" customFormat="1" ht="21.75" customHeight="1">
      <c r="A181" s="29"/>
      <c r="B181" s="158"/>
      <c r="C181" s="159" t="s">
        <v>283</v>
      </c>
      <c r="D181" s="159" t="s">
        <v>142</v>
      </c>
      <c r="E181" s="160" t="s">
        <v>284</v>
      </c>
      <c r="F181" s="161" t="s">
        <v>285</v>
      </c>
      <c r="G181" s="162" t="s">
        <v>169</v>
      </c>
      <c r="H181" s="163">
        <v>1</v>
      </c>
      <c r="I181" s="164"/>
      <c r="J181" s="165">
        <f t="shared" si="10"/>
        <v>0</v>
      </c>
      <c r="K181" s="166"/>
      <c r="L181" s="30"/>
      <c r="M181" s="167" t="s">
        <v>1</v>
      </c>
      <c r="N181" s="168" t="s">
        <v>40</v>
      </c>
      <c r="O181" s="55"/>
      <c r="P181" s="169">
        <f t="shared" si="11"/>
        <v>0</v>
      </c>
      <c r="Q181" s="169">
        <v>0</v>
      </c>
      <c r="R181" s="169">
        <f t="shared" si="12"/>
        <v>0</v>
      </c>
      <c r="S181" s="169">
        <v>0</v>
      </c>
      <c r="T181" s="170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146</v>
      </c>
      <c r="AT181" s="171" t="s">
        <v>142</v>
      </c>
      <c r="AU181" s="171" t="s">
        <v>85</v>
      </c>
      <c r="AY181" s="14" t="s">
        <v>139</v>
      </c>
      <c r="BE181" s="172">
        <f t="shared" si="14"/>
        <v>0</v>
      </c>
      <c r="BF181" s="172">
        <f t="shared" si="15"/>
        <v>0</v>
      </c>
      <c r="BG181" s="172">
        <f t="shared" si="16"/>
        <v>0</v>
      </c>
      <c r="BH181" s="172">
        <f t="shared" si="17"/>
        <v>0</v>
      </c>
      <c r="BI181" s="172">
        <f t="shared" si="18"/>
        <v>0</v>
      </c>
      <c r="BJ181" s="14" t="s">
        <v>83</v>
      </c>
      <c r="BK181" s="172">
        <f t="shared" si="19"/>
        <v>0</v>
      </c>
      <c r="BL181" s="14" t="s">
        <v>146</v>
      </c>
      <c r="BM181" s="171" t="s">
        <v>286</v>
      </c>
    </row>
    <row r="182" spans="1:65" s="2" customFormat="1" ht="21.75" customHeight="1">
      <c r="A182" s="29"/>
      <c r="B182" s="158"/>
      <c r="C182" s="159" t="s">
        <v>287</v>
      </c>
      <c r="D182" s="159" t="s">
        <v>142</v>
      </c>
      <c r="E182" s="160" t="s">
        <v>288</v>
      </c>
      <c r="F182" s="161" t="s">
        <v>289</v>
      </c>
      <c r="G182" s="162" t="s">
        <v>169</v>
      </c>
      <c r="H182" s="163">
        <v>10</v>
      </c>
      <c r="I182" s="164"/>
      <c r="J182" s="165">
        <f t="shared" si="10"/>
        <v>0</v>
      </c>
      <c r="K182" s="166"/>
      <c r="L182" s="30"/>
      <c r="M182" s="167" t="s">
        <v>1</v>
      </c>
      <c r="N182" s="168" t="s">
        <v>40</v>
      </c>
      <c r="O182" s="55"/>
      <c r="P182" s="169">
        <f t="shared" si="11"/>
        <v>0</v>
      </c>
      <c r="Q182" s="169">
        <v>0</v>
      </c>
      <c r="R182" s="169">
        <f t="shared" si="12"/>
        <v>0</v>
      </c>
      <c r="S182" s="169">
        <v>0</v>
      </c>
      <c r="T182" s="170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146</v>
      </c>
      <c r="AT182" s="171" t="s">
        <v>142</v>
      </c>
      <c r="AU182" s="171" t="s">
        <v>85</v>
      </c>
      <c r="AY182" s="14" t="s">
        <v>139</v>
      </c>
      <c r="BE182" s="172">
        <f t="shared" si="14"/>
        <v>0</v>
      </c>
      <c r="BF182" s="172">
        <f t="shared" si="15"/>
        <v>0</v>
      </c>
      <c r="BG182" s="172">
        <f t="shared" si="16"/>
        <v>0</v>
      </c>
      <c r="BH182" s="172">
        <f t="shared" si="17"/>
        <v>0</v>
      </c>
      <c r="BI182" s="172">
        <f t="shared" si="18"/>
        <v>0</v>
      </c>
      <c r="BJ182" s="14" t="s">
        <v>83</v>
      </c>
      <c r="BK182" s="172">
        <f t="shared" si="19"/>
        <v>0</v>
      </c>
      <c r="BL182" s="14" t="s">
        <v>146</v>
      </c>
      <c r="BM182" s="171" t="s">
        <v>290</v>
      </c>
    </row>
    <row r="183" spans="1:65" s="2" customFormat="1" ht="21.75" customHeight="1">
      <c r="A183" s="29"/>
      <c r="B183" s="158"/>
      <c r="C183" s="159" t="s">
        <v>291</v>
      </c>
      <c r="D183" s="159" t="s">
        <v>142</v>
      </c>
      <c r="E183" s="160" t="s">
        <v>292</v>
      </c>
      <c r="F183" s="161" t="s">
        <v>293</v>
      </c>
      <c r="G183" s="162" t="s">
        <v>169</v>
      </c>
      <c r="H183" s="163">
        <v>1</v>
      </c>
      <c r="I183" s="164"/>
      <c r="J183" s="165">
        <f t="shared" si="10"/>
        <v>0</v>
      </c>
      <c r="K183" s="166"/>
      <c r="L183" s="30"/>
      <c r="M183" s="167" t="s">
        <v>1</v>
      </c>
      <c r="N183" s="168" t="s">
        <v>40</v>
      </c>
      <c r="O183" s="55"/>
      <c r="P183" s="169">
        <f t="shared" si="11"/>
        <v>0</v>
      </c>
      <c r="Q183" s="169">
        <v>0</v>
      </c>
      <c r="R183" s="169">
        <f t="shared" si="12"/>
        <v>0</v>
      </c>
      <c r="S183" s="169">
        <v>0</v>
      </c>
      <c r="T183" s="170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146</v>
      </c>
      <c r="AT183" s="171" t="s">
        <v>142</v>
      </c>
      <c r="AU183" s="171" t="s">
        <v>85</v>
      </c>
      <c r="AY183" s="14" t="s">
        <v>139</v>
      </c>
      <c r="BE183" s="172">
        <f t="shared" si="14"/>
        <v>0</v>
      </c>
      <c r="BF183" s="172">
        <f t="shared" si="15"/>
        <v>0</v>
      </c>
      <c r="BG183" s="172">
        <f t="shared" si="16"/>
        <v>0</v>
      </c>
      <c r="BH183" s="172">
        <f t="shared" si="17"/>
        <v>0</v>
      </c>
      <c r="BI183" s="172">
        <f t="shared" si="18"/>
        <v>0</v>
      </c>
      <c r="BJ183" s="14" t="s">
        <v>83</v>
      </c>
      <c r="BK183" s="172">
        <f t="shared" si="19"/>
        <v>0</v>
      </c>
      <c r="BL183" s="14" t="s">
        <v>146</v>
      </c>
      <c r="BM183" s="171" t="s">
        <v>294</v>
      </c>
    </row>
    <row r="184" spans="1:65" s="2" customFormat="1" ht="21.75" customHeight="1">
      <c r="A184" s="29"/>
      <c r="B184" s="158"/>
      <c r="C184" s="159" t="s">
        <v>295</v>
      </c>
      <c r="D184" s="159" t="s">
        <v>142</v>
      </c>
      <c r="E184" s="160" t="s">
        <v>296</v>
      </c>
      <c r="F184" s="161" t="s">
        <v>297</v>
      </c>
      <c r="G184" s="162" t="s">
        <v>153</v>
      </c>
      <c r="H184" s="163">
        <v>202</v>
      </c>
      <c r="I184" s="164"/>
      <c r="J184" s="165">
        <f t="shared" si="10"/>
        <v>0</v>
      </c>
      <c r="K184" s="166"/>
      <c r="L184" s="30"/>
      <c r="M184" s="167" t="s">
        <v>1</v>
      </c>
      <c r="N184" s="168" t="s">
        <v>40</v>
      </c>
      <c r="O184" s="55"/>
      <c r="P184" s="169">
        <f t="shared" si="11"/>
        <v>0</v>
      </c>
      <c r="Q184" s="169">
        <v>1.2999999999999999E-4</v>
      </c>
      <c r="R184" s="169">
        <f t="shared" si="12"/>
        <v>2.6259999999999999E-2</v>
      </c>
      <c r="S184" s="169">
        <v>0</v>
      </c>
      <c r="T184" s="170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146</v>
      </c>
      <c r="AT184" s="171" t="s">
        <v>142</v>
      </c>
      <c r="AU184" s="171" t="s">
        <v>85</v>
      </c>
      <c r="AY184" s="14" t="s">
        <v>139</v>
      </c>
      <c r="BE184" s="172">
        <f t="shared" si="14"/>
        <v>0</v>
      </c>
      <c r="BF184" s="172">
        <f t="shared" si="15"/>
        <v>0</v>
      </c>
      <c r="BG184" s="172">
        <f t="shared" si="16"/>
        <v>0</v>
      </c>
      <c r="BH184" s="172">
        <f t="shared" si="17"/>
        <v>0</v>
      </c>
      <c r="BI184" s="172">
        <f t="shared" si="18"/>
        <v>0</v>
      </c>
      <c r="BJ184" s="14" t="s">
        <v>83</v>
      </c>
      <c r="BK184" s="172">
        <f t="shared" si="19"/>
        <v>0</v>
      </c>
      <c r="BL184" s="14" t="s">
        <v>146</v>
      </c>
      <c r="BM184" s="171" t="s">
        <v>298</v>
      </c>
    </row>
    <row r="185" spans="1:65" s="2" customFormat="1" ht="16.5" customHeight="1">
      <c r="A185" s="29"/>
      <c r="B185" s="158"/>
      <c r="C185" s="159" t="s">
        <v>148</v>
      </c>
      <c r="D185" s="159" t="s">
        <v>142</v>
      </c>
      <c r="E185" s="160" t="s">
        <v>299</v>
      </c>
      <c r="F185" s="161" t="s">
        <v>300</v>
      </c>
      <c r="G185" s="162" t="s">
        <v>153</v>
      </c>
      <c r="H185" s="163">
        <v>4.42</v>
      </c>
      <c r="I185" s="164"/>
      <c r="J185" s="165">
        <f t="shared" si="10"/>
        <v>0</v>
      </c>
      <c r="K185" s="166"/>
      <c r="L185" s="30"/>
      <c r="M185" s="167" t="s">
        <v>1</v>
      </c>
      <c r="N185" s="168" t="s">
        <v>40</v>
      </c>
      <c r="O185" s="55"/>
      <c r="P185" s="169">
        <f t="shared" si="11"/>
        <v>0</v>
      </c>
      <c r="Q185" s="169">
        <v>0</v>
      </c>
      <c r="R185" s="169">
        <f t="shared" si="12"/>
        <v>0</v>
      </c>
      <c r="S185" s="169">
        <v>0.13100000000000001</v>
      </c>
      <c r="T185" s="170">
        <f t="shared" si="13"/>
        <v>0.57901999999999998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146</v>
      </c>
      <c r="AT185" s="171" t="s">
        <v>142</v>
      </c>
      <c r="AU185" s="171" t="s">
        <v>85</v>
      </c>
      <c r="AY185" s="14" t="s">
        <v>139</v>
      </c>
      <c r="BE185" s="172">
        <f t="shared" si="14"/>
        <v>0</v>
      </c>
      <c r="BF185" s="172">
        <f t="shared" si="15"/>
        <v>0</v>
      </c>
      <c r="BG185" s="172">
        <f t="shared" si="16"/>
        <v>0</v>
      </c>
      <c r="BH185" s="172">
        <f t="shared" si="17"/>
        <v>0</v>
      </c>
      <c r="BI185" s="172">
        <f t="shared" si="18"/>
        <v>0</v>
      </c>
      <c r="BJ185" s="14" t="s">
        <v>83</v>
      </c>
      <c r="BK185" s="172">
        <f t="shared" si="19"/>
        <v>0</v>
      </c>
      <c r="BL185" s="14" t="s">
        <v>146</v>
      </c>
      <c r="BM185" s="171" t="s">
        <v>301</v>
      </c>
    </row>
    <row r="186" spans="1:65" s="2" customFormat="1" ht="16.5" customHeight="1">
      <c r="A186" s="29"/>
      <c r="B186" s="158"/>
      <c r="C186" s="159" t="s">
        <v>302</v>
      </c>
      <c r="D186" s="159" t="s">
        <v>142</v>
      </c>
      <c r="E186" s="160" t="s">
        <v>303</v>
      </c>
      <c r="F186" s="161" t="s">
        <v>304</v>
      </c>
      <c r="G186" s="162" t="s">
        <v>145</v>
      </c>
      <c r="H186" s="163">
        <v>1.76</v>
      </c>
      <c r="I186" s="164"/>
      <c r="J186" s="165">
        <f t="shared" si="10"/>
        <v>0</v>
      </c>
      <c r="K186" s="166"/>
      <c r="L186" s="30"/>
      <c r="M186" s="167" t="s">
        <v>1</v>
      </c>
      <c r="N186" s="168" t="s">
        <v>40</v>
      </c>
      <c r="O186" s="55"/>
      <c r="P186" s="169">
        <f t="shared" si="11"/>
        <v>0</v>
      </c>
      <c r="Q186" s="169">
        <v>0</v>
      </c>
      <c r="R186" s="169">
        <f t="shared" si="12"/>
        <v>0</v>
      </c>
      <c r="S186" s="169">
        <v>1.671</v>
      </c>
      <c r="T186" s="170">
        <f t="shared" si="13"/>
        <v>2.94096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146</v>
      </c>
      <c r="AT186" s="171" t="s">
        <v>142</v>
      </c>
      <c r="AU186" s="171" t="s">
        <v>85</v>
      </c>
      <c r="AY186" s="14" t="s">
        <v>139</v>
      </c>
      <c r="BE186" s="172">
        <f t="shared" si="14"/>
        <v>0</v>
      </c>
      <c r="BF186" s="172">
        <f t="shared" si="15"/>
        <v>0</v>
      </c>
      <c r="BG186" s="172">
        <f t="shared" si="16"/>
        <v>0</v>
      </c>
      <c r="BH186" s="172">
        <f t="shared" si="17"/>
        <v>0</v>
      </c>
      <c r="BI186" s="172">
        <f t="shared" si="18"/>
        <v>0</v>
      </c>
      <c r="BJ186" s="14" t="s">
        <v>83</v>
      </c>
      <c r="BK186" s="172">
        <f t="shared" si="19"/>
        <v>0</v>
      </c>
      <c r="BL186" s="14" t="s">
        <v>146</v>
      </c>
      <c r="BM186" s="171" t="s">
        <v>305</v>
      </c>
    </row>
    <row r="187" spans="1:65" s="2" customFormat="1" ht="33" customHeight="1">
      <c r="A187" s="29"/>
      <c r="B187" s="158"/>
      <c r="C187" s="159" t="s">
        <v>146</v>
      </c>
      <c r="D187" s="159" t="s">
        <v>142</v>
      </c>
      <c r="E187" s="160" t="s">
        <v>306</v>
      </c>
      <c r="F187" s="161" t="s">
        <v>307</v>
      </c>
      <c r="G187" s="162" t="s">
        <v>145</v>
      </c>
      <c r="H187" s="163">
        <v>0.67300000000000004</v>
      </c>
      <c r="I187" s="164"/>
      <c r="J187" s="165">
        <f t="shared" si="10"/>
        <v>0</v>
      </c>
      <c r="K187" s="166"/>
      <c r="L187" s="30"/>
      <c r="M187" s="167" t="s">
        <v>1</v>
      </c>
      <c r="N187" s="168" t="s">
        <v>40</v>
      </c>
      <c r="O187" s="55"/>
      <c r="P187" s="169">
        <f t="shared" si="11"/>
        <v>0</v>
      </c>
      <c r="Q187" s="169">
        <v>0</v>
      </c>
      <c r="R187" s="169">
        <f t="shared" si="12"/>
        <v>0</v>
      </c>
      <c r="S187" s="169">
        <v>2.2000000000000002</v>
      </c>
      <c r="T187" s="170">
        <f t="shared" si="13"/>
        <v>1.4806000000000001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146</v>
      </c>
      <c r="AT187" s="171" t="s">
        <v>142</v>
      </c>
      <c r="AU187" s="171" t="s">
        <v>85</v>
      </c>
      <c r="AY187" s="14" t="s">
        <v>139</v>
      </c>
      <c r="BE187" s="172">
        <f t="shared" si="14"/>
        <v>0</v>
      </c>
      <c r="BF187" s="172">
        <f t="shared" si="15"/>
        <v>0</v>
      </c>
      <c r="BG187" s="172">
        <f t="shared" si="16"/>
        <v>0</v>
      </c>
      <c r="BH187" s="172">
        <f t="shared" si="17"/>
        <v>0</v>
      </c>
      <c r="BI187" s="172">
        <f t="shared" si="18"/>
        <v>0</v>
      </c>
      <c r="BJ187" s="14" t="s">
        <v>83</v>
      </c>
      <c r="BK187" s="172">
        <f t="shared" si="19"/>
        <v>0</v>
      </c>
      <c r="BL187" s="14" t="s">
        <v>146</v>
      </c>
      <c r="BM187" s="171" t="s">
        <v>308</v>
      </c>
    </row>
    <row r="188" spans="1:65" s="2" customFormat="1" ht="21.75" customHeight="1">
      <c r="A188" s="29"/>
      <c r="B188" s="158"/>
      <c r="C188" s="159" t="s">
        <v>309</v>
      </c>
      <c r="D188" s="159" t="s">
        <v>142</v>
      </c>
      <c r="E188" s="160" t="s">
        <v>310</v>
      </c>
      <c r="F188" s="161" t="s">
        <v>311</v>
      </c>
      <c r="G188" s="162" t="s">
        <v>153</v>
      </c>
      <c r="H188" s="163">
        <v>3.7949999999999999</v>
      </c>
      <c r="I188" s="164"/>
      <c r="J188" s="165">
        <f t="shared" si="10"/>
        <v>0</v>
      </c>
      <c r="K188" s="166"/>
      <c r="L188" s="30"/>
      <c r="M188" s="167" t="s">
        <v>1</v>
      </c>
      <c r="N188" s="168" t="s">
        <v>40</v>
      </c>
      <c r="O188" s="55"/>
      <c r="P188" s="169">
        <f t="shared" si="11"/>
        <v>0</v>
      </c>
      <c r="Q188" s="169">
        <v>0</v>
      </c>
      <c r="R188" s="169">
        <f t="shared" si="12"/>
        <v>0</v>
      </c>
      <c r="S188" s="169">
        <v>3.1E-2</v>
      </c>
      <c r="T188" s="170">
        <f t="shared" si="13"/>
        <v>0.117645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146</v>
      </c>
      <c r="AT188" s="171" t="s">
        <v>142</v>
      </c>
      <c r="AU188" s="171" t="s">
        <v>85</v>
      </c>
      <c r="AY188" s="14" t="s">
        <v>139</v>
      </c>
      <c r="BE188" s="172">
        <f t="shared" si="14"/>
        <v>0</v>
      </c>
      <c r="BF188" s="172">
        <f t="shared" si="15"/>
        <v>0</v>
      </c>
      <c r="BG188" s="172">
        <f t="shared" si="16"/>
        <v>0</v>
      </c>
      <c r="BH188" s="172">
        <f t="shared" si="17"/>
        <v>0</v>
      </c>
      <c r="BI188" s="172">
        <f t="shared" si="18"/>
        <v>0</v>
      </c>
      <c r="BJ188" s="14" t="s">
        <v>83</v>
      </c>
      <c r="BK188" s="172">
        <f t="shared" si="19"/>
        <v>0</v>
      </c>
      <c r="BL188" s="14" t="s">
        <v>146</v>
      </c>
      <c r="BM188" s="171" t="s">
        <v>312</v>
      </c>
    </row>
    <row r="189" spans="1:65" s="2" customFormat="1" ht="21.75" customHeight="1">
      <c r="A189" s="29"/>
      <c r="B189" s="158"/>
      <c r="C189" s="159" t="s">
        <v>313</v>
      </c>
      <c r="D189" s="159" t="s">
        <v>142</v>
      </c>
      <c r="E189" s="160" t="s">
        <v>314</v>
      </c>
      <c r="F189" s="161" t="s">
        <v>315</v>
      </c>
      <c r="G189" s="162" t="s">
        <v>153</v>
      </c>
      <c r="H189" s="163">
        <v>1.1619999999999999</v>
      </c>
      <c r="I189" s="164"/>
      <c r="J189" s="165">
        <f t="shared" si="10"/>
        <v>0</v>
      </c>
      <c r="K189" s="166"/>
      <c r="L189" s="30"/>
      <c r="M189" s="167" t="s">
        <v>1</v>
      </c>
      <c r="N189" s="168" t="s">
        <v>40</v>
      </c>
      <c r="O189" s="55"/>
      <c r="P189" s="169">
        <f t="shared" si="11"/>
        <v>0</v>
      </c>
      <c r="Q189" s="169">
        <v>0</v>
      </c>
      <c r="R189" s="169">
        <f t="shared" si="12"/>
        <v>0</v>
      </c>
      <c r="S189" s="169">
        <v>6.2E-2</v>
      </c>
      <c r="T189" s="170">
        <f t="shared" si="13"/>
        <v>7.2043999999999997E-2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146</v>
      </c>
      <c r="AT189" s="171" t="s">
        <v>142</v>
      </c>
      <c r="AU189" s="171" t="s">
        <v>85</v>
      </c>
      <c r="AY189" s="14" t="s">
        <v>139</v>
      </c>
      <c r="BE189" s="172">
        <f t="shared" si="14"/>
        <v>0</v>
      </c>
      <c r="BF189" s="172">
        <f t="shared" si="15"/>
        <v>0</v>
      </c>
      <c r="BG189" s="172">
        <f t="shared" si="16"/>
        <v>0</v>
      </c>
      <c r="BH189" s="172">
        <f t="shared" si="17"/>
        <v>0</v>
      </c>
      <c r="BI189" s="172">
        <f t="shared" si="18"/>
        <v>0</v>
      </c>
      <c r="BJ189" s="14" t="s">
        <v>83</v>
      </c>
      <c r="BK189" s="172">
        <f t="shared" si="19"/>
        <v>0</v>
      </c>
      <c r="BL189" s="14" t="s">
        <v>146</v>
      </c>
      <c r="BM189" s="171" t="s">
        <v>316</v>
      </c>
    </row>
    <row r="190" spans="1:65" s="2" customFormat="1" ht="21.75" customHeight="1">
      <c r="A190" s="29"/>
      <c r="B190" s="158"/>
      <c r="C190" s="159" t="s">
        <v>317</v>
      </c>
      <c r="D190" s="159" t="s">
        <v>142</v>
      </c>
      <c r="E190" s="160" t="s">
        <v>318</v>
      </c>
      <c r="F190" s="161" t="s">
        <v>319</v>
      </c>
      <c r="G190" s="162" t="s">
        <v>153</v>
      </c>
      <c r="H190" s="163">
        <v>37.287999999999997</v>
      </c>
      <c r="I190" s="164"/>
      <c r="J190" s="165">
        <f t="shared" si="10"/>
        <v>0</v>
      </c>
      <c r="K190" s="166"/>
      <c r="L190" s="30"/>
      <c r="M190" s="167" t="s">
        <v>1</v>
      </c>
      <c r="N190" s="168" t="s">
        <v>40</v>
      </c>
      <c r="O190" s="55"/>
      <c r="P190" s="169">
        <f t="shared" si="11"/>
        <v>0</v>
      </c>
      <c r="Q190" s="169">
        <v>0</v>
      </c>
      <c r="R190" s="169">
        <f t="shared" si="12"/>
        <v>0</v>
      </c>
      <c r="S190" s="169">
        <v>5.3999999999999999E-2</v>
      </c>
      <c r="T190" s="170">
        <f t="shared" si="13"/>
        <v>2.0135519999999998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146</v>
      </c>
      <c r="AT190" s="171" t="s">
        <v>142</v>
      </c>
      <c r="AU190" s="171" t="s">
        <v>85</v>
      </c>
      <c r="AY190" s="14" t="s">
        <v>139</v>
      </c>
      <c r="BE190" s="172">
        <f t="shared" si="14"/>
        <v>0</v>
      </c>
      <c r="BF190" s="172">
        <f t="shared" si="15"/>
        <v>0</v>
      </c>
      <c r="BG190" s="172">
        <f t="shared" si="16"/>
        <v>0</v>
      </c>
      <c r="BH190" s="172">
        <f t="shared" si="17"/>
        <v>0</v>
      </c>
      <c r="BI190" s="172">
        <f t="shared" si="18"/>
        <v>0</v>
      </c>
      <c r="BJ190" s="14" t="s">
        <v>83</v>
      </c>
      <c r="BK190" s="172">
        <f t="shared" si="19"/>
        <v>0</v>
      </c>
      <c r="BL190" s="14" t="s">
        <v>146</v>
      </c>
      <c r="BM190" s="171" t="s">
        <v>320</v>
      </c>
    </row>
    <row r="191" spans="1:65" s="2" customFormat="1" ht="21.75" customHeight="1">
      <c r="A191" s="29"/>
      <c r="B191" s="158"/>
      <c r="C191" s="159" t="s">
        <v>321</v>
      </c>
      <c r="D191" s="159" t="s">
        <v>142</v>
      </c>
      <c r="E191" s="160" t="s">
        <v>322</v>
      </c>
      <c r="F191" s="161" t="s">
        <v>323</v>
      </c>
      <c r="G191" s="162" t="s">
        <v>153</v>
      </c>
      <c r="H191" s="163">
        <v>2.4830000000000001</v>
      </c>
      <c r="I191" s="164"/>
      <c r="J191" s="165">
        <f t="shared" si="10"/>
        <v>0</v>
      </c>
      <c r="K191" s="166"/>
      <c r="L191" s="30"/>
      <c r="M191" s="167" t="s">
        <v>1</v>
      </c>
      <c r="N191" s="168" t="s">
        <v>40</v>
      </c>
      <c r="O191" s="55"/>
      <c r="P191" s="169">
        <f t="shared" si="11"/>
        <v>0</v>
      </c>
      <c r="Q191" s="169">
        <v>0</v>
      </c>
      <c r="R191" s="169">
        <f t="shared" si="12"/>
        <v>0</v>
      </c>
      <c r="S191" s="169">
        <v>4.8000000000000001E-2</v>
      </c>
      <c r="T191" s="170">
        <f t="shared" si="13"/>
        <v>0.11918400000000001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146</v>
      </c>
      <c r="AT191" s="171" t="s">
        <v>142</v>
      </c>
      <c r="AU191" s="171" t="s">
        <v>85</v>
      </c>
      <c r="AY191" s="14" t="s">
        <v>139</v>
      </c>
      <c r="BE191" s="172">
        <f t="shared" si="14"/>
        <v>0</v>
      </c>
      <c r="BF191" s="172">
        <f t="shared" si="15"/>
        <v>0</v>
      </c>
      <c r="BG191" s="172">
        <f t="shared" si="16"/>
        <v>0</v>
      </c>
      <c r="BH191" s="172">
        <f t="shared" si="17"/>
        <v>0</v>
      </c>
      <c r="BI191" s="172">
        <f t="shared" si="18"/>
        <v>0</v>
      </c>
      <c r="BJ191" s="14" t="s">
        <v>83</v>
      </c>
      <c r="BK191" s="172">
        <f t="shared" si="19"/>
        <v>0</v>
      </c>
      <c r="BL191" s="14" t="s">
        <v>146</v>
      </c>
      <c r="BM191" s="171" t="s">
        <v>324</v>
      </c>
    </row>
    <row r="192" spans="1:65" s="2" customFormat="1" ht="21.75" customHeight="1">
      <c r="A192" s="29"/>
      <c r="B192" s="158"/>
      <c r="C192" s="159" t="s">
        <v>325</v>
      </c>
      <c r="D192" s="159" t="s">
        <v>142</v>
      </c>
      <c r="E192" s="160" t="s">
        <v>326</v>
      </c>
      <c r="F192" s="161" t="s">
        <v>327</v>
      </c>
      <c r="G192" s="162" t="s">
        <v>153</v>
      </c>
      <c r="H192" s="163">
        <v>1.931</v>
      </c>
      <c r="I192" s="164"/>
      <c r="J192" s="165">
        <f t="shared" si="10"/>
        <v>0</v>
      </c>
      <c r="K192" s="166"/>
      <c r="L192" s="30"/>
      <c r="M192" s="167" t="s">
        <v>1</v>
      </c>
      <c r="N192" s="168" t="s">
        <v>40</v>
      </c>
      <c r="O192" s="55"/>
      <c r="P192" s="169">
        <f t="shared" si="11"/>
        <v>0</v>
      </c>
      <c r="Q192" s="169">
        <v>0</v>
      </c>
      <c r="R192" s="169">
        <f t="shared" si="12"/>
        <v>0</v>
      </c>
      <c r="S192" s="169">
        <v>3.7999999999999999E-2</v>
      </c>
      <c r="T192" s="170">
        <f t="shared" si="13"/>
        <v>7.3377999999999999E-2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146</v>
      </c>
      <c r="AT192" s="171" t="s">
        <v>142</v>
      </c>
      <c r="AU192" s="171" t="s">
        <v>85</v>
      </c>
      <c r="AY192" s="14" t="s">
        <v>139</v>
      </c>
      <c r="BE192" s="172">
        <f t="shared" si="14"/>
        <v>0</v>
      </c>
      <c r="BF192" s="172">
        <f t="shared" si="15"/>
        <v>0</v>
      </c>
      <c r="BG192" s="172">
        <f t="shared" si="16"/>
        <v>0</v>
      </c>
      <c r="BH192" s="172">
        <f t="shared" si="17"/>
        <v>0</v>
      </c>
      <c r="BI192" s="172">
        <f t="shared" si="18"/>
        <v>0</v>
      </c>
      <c r="BJ192" s="14" t="s">
        <v>83</v>
      </c>
      <c r="BK192" s="172">
        <f t="shared" si="19"/>
        <v>0</v>
      </c>
      <c r="BL192" s="14" t="s">
        <v>146</v>
      </c>
      <c r="BM192" s="171" t="s">
        <v>328</v>
      </c>
    </row>
    <row r="193" spans="1:65" s="2" customFormat="1" ht="21.75" customHeight="1">
      <c r="A193" s="29"/>
      <c r="B193" s="158"/>
      <c r="C193" s="159" t="s">
        <v>329</v>
      </c>
      <c r="D193" s="159" t="s">
        <v>142</v>
      </c>
      <c r="E193" s="160" t="s">
        <v>330</v>
      </c>
      <c r="F193" s="161" t="s">
        <v>331</v>
      </c>
      <c r="G193" s="162" t="s">
        <v>153</v>
      </c>
      <c r="H193" s="163">
        <v>9.9329999999999998</v>
      </c>
      <c r="I193" s="164"/>
      <c r="J193" s="165">
        <f t="shared" si="10"/>
        <v>0</v>
      </c>
      <c r="K193" s="166"/>
      <c r="L193" s="30"/>
      <c r="M193" s="167" t="s">
        <v>1</v>
      </c>
      <c r="N193" s="168" t="s">
        <v>40</v>
      </c>
      <c r="O193" s="55"/>
      <c r="P193" s="169">
        <f t="shared" si="11"/>
        <v>0</v>
      </c>
      <c r="Q193" s="169">
        <v>0</v>
      </c>
      <c r="R193" s="169">
        <f t="shared" si="12"/>
        <v>0</v>
      </c>
      <c r="S193" s="169">
        <v>3.4000000000000002E-2</v>
      </c>
      <c r="T193" s="170">
        <f t="shared" si="13"/>
        <v>0.33772200000000002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146</v>
      </c>
      <c r="AT193" s="171" t="s">
        <v>142</v>
      </c>
      <c r="AU193" s="171" t="s">
        <v>85</v>
      </c>
      <c r="AY193" s="14" t="s">
        <v>139</v>
      </c>
      <c r="BE193" s="172">
        <f t="shared" si="14"/>
        <v>0</v>
      </c>
      <c r="BF193" s="172">
        <f t="shared" si="15"/>
        <v>0</v>
      </c>
      <c r="BG193" s="172">
        <f t="shared" si="16"/>
        <v>0</v>
      </c>
      <c r="BH193" s="172">
        <f t="shared" si="17"/>
        <v>0</v>
      </c>
      <c r="BI193" s="172">
        <f t="shared" si="18"/>
        <v>0</v>
      </c>
      <c r="BJ193" s="14" t="s">
        <v>83</v>
      </c>
      <c r="BK193" s="172">
        <f t="shared" si="19"/>
        <v>0</v>
      </c>
      <c r="BL193" s="14" t="s">
        <v>146</v>
      </c>
      <c r="BM193" s="171" t="s">
        <v>332</v>
      </c>
    </row>
    <row r="194" spans="1:65" s="2" customFormat="1" ht="16.5" customHeight="1">
      <c r="A194" s="29"/>
      <c r="B194" s="158"/>
      <c r="C194" s="159" t="s">
        <v>333</v>
      </c>
      <c r="D194" s="159" t="s">
        <v>142</v>
      </c>
      <c r="E194" s="160" t="s">
        <v>334</v>
      </c>
      <c r="F194" s="161" t="s">
        <v>335</v>
      </c>
      <c r="G194" s="162" t="s">
        <v>153</v>
      </c>
      <c r="H194" s="163">
        <v>3.3</v>
      </c>
      <c r="I194" s="164"/>
      <c r="J194" s="165">
        <f t="shared" si="10"/>
        <v>0</v>
      </c>
      <c r="K194" s="166"/>
      <c r="L194" s="30"/>
      <c r="M194" s="167" t="s">
        <v>1</v>
      </c>
      <c r="N194" s="168" t="s">
        <v>40</v>
      </c>
      <c r="O194" s="55"/>
      <c r="P194" s="169">
        <f t="shared" si="11"/>
        <v>0</v>
      </c>
      <c r="Q194" s="169">
        <v>0</v>
      </c>
      <c r="R194" s="169">
        <f t="shared" si="12"/>
        <v>0</v>
      </c>
      <c r="S194" s="169">
        <v>6.7000000000000004E-2</v>
      </c>
      <c r="T194" s="170">
        <f t="shared" si="13"/>
        <v>0.22109999999999999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146</v>
      </c>
      <c r="AT194" s="171" t="s">
        <v>142</v>
      </c>
      <c r="AU194" s="171" t="s">
        <v>85</v>
      </c>
      <c r="AY194" s="14" t="s">
        <v>139</v>
      </c>
      <c r="BE194" s="172">
        <f t="shared" si="14"/>
        <v>0</v>
      </c>
      <c r="BF194" s="172">
        <f t="shared" si="15"/>
        <v>0</v>
      </c>
      <c r="BG194" s="172">
        <f t="shared" si="16"/>
        <v>0</v>
      </c>
      <c r="BH194" s="172">
        <f t="shared" si="17"/>
        <v>0</v>
      </c>
      <c r="BI194" s="172">
        <f t="shared" si="18"/>
        <v>0</v>
      </c>
      <c r="BJ194" s="14" t="s">
        <v>83</v>
      </c>
      <c r="BK194" s="172">
        <f t="shared" si="19"/>
        <v>0</v>
      </c>
      <c r="BL194" s="14" t="s">
        <v>146</v>
      </c>
      <c r="BM194" s="171" t="s">
        <v>336</v>
      </c>
    </row>
    <row r="195" spans="1:65" s="2" customFormat="1" ht="16.5" customHeight="1">
      <c r="A195" s="29"/>
      <c r="B195" s="158"/>
      <c r="C195" s="159" t="s">
        <v>337</v>
      </c>
      <c r="D195" s="159" t="s">
        <v>142</v>
      </c>
      <c r="E195" s="160" t="s">
        <v>338</v>
      </c>
      <c r="F195" s="161" t="s">
        <v>339</v>
      </c>
      <c r="G195" s="162" t="s">
        <v>153</v>
      </c>
      <c r="H195" s="163">
        <v>3.08</v>
      </c>
      <c r="I195" s="164"/>
      <c r="J195" s="165">
        <f t="shared" si="10"/>
        <v>0</v>
      </c>
      <c r="K195" s="166"/>
      <c r="L195" s="30"/>
      <c r="M195" s="167" t="s">
        <v>1</v>
      </c>
      <c r="N195" s="168" t="s">
        <v>40</v>
      </c>
      <c r="O195" s="55"/>
      <c r="P195" s="169">
        <f t="shared" si="11"/>
        <v>0</v>
      </c>
      <c r="Q195" s="169">
        <v>0</v>
      </c>
      <c r="R195" s="169">
        <f t="shared" si="12"/>
        <v>0</v>
      </c>
      <c r="S195" s="169">
        <v>0.06</v>
      </c>
      <c r="T195" s="170">
        <f t="shared" si="13"/>
        <v>0.18479999999999999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146</v>
      </c>
      <c r="AT195" s="171" t="s">
        <v>142</v>
      </c>
      <c r="AU195" s="171" t="s">
        <v>85</v>
      </c>
      <c r="AY195" s="14" t="s">
        <v>139</v>
      </c>
      <c r="BE195" s="172">
        <f t="shared" si="14"/>
        <v>0</v>
      </c>
      <c r="BF195" s="172">
        <f t="shared" si="15"/>
        <v>0</v>
      </c>
      <c r="BG195" s="172">
        <f t="shared" si="16"/>
        <v>0</v>
      </c>
      <c r="BH195" s="172">
        <f t="shared" si="17"/>
        <v>0</v>
      </c>
      <c r="BI195" s="172">
        <f t="shared" si="18"/>
        <v>0</v>
      </c>
      <c r="BJ195" s="14" t="s">
        <v>83</v>
      </c>
      <c r="BK195" s="172">
        <f t="shared" si="19"/>
        <v>0</v>
      </c>
      <c r="BL195" s="14" t="s">
        <v>146</v>
      </c>
      <c r="BM195" s="171" t="s">
        <v>340</v>
      </c>
    </row>
    <row r="196" spans="1:65" s="2" customFormat="1" ht="16.5" customHeight="1">
      <c r="A196" s="29"/>
      <c r="B196" s="158"/>
      <c r="C196" s="159" t="s">
        <v>341</v>
      </c>
      <c r="D196" s="159" t="s">
        <v>142</v>
      </c>
      <c r="E196" s="160" t="s">
        <v>342</v>
      </c>
      <c r="F196" s="161" t="s">
        <v>343</v>
      </c>
      <c r="G196" s="162" t="s">
        <v>153</v>
      </c>
      <c r="H196" s="163">
        <v>6.0389999999999997</v>
      </c>
      <c r="I196" s="164"/>
      <c r="J196" s="165">
        <f t="shared" si="10"/>
        <v>0</v>
      </c>
      <c r="K196" s="166"/>
      <c r="L196" s="30"/>
      <c r="M196" s="167" t="s">
        <v>1</v>
      </c>
      <c r="N196" s="168" t="s">
        <v>40</v>
      </c>
      <c r="O196" s="55"/>
      <c r="P196" s="169">
        <f t="shared" si="11"/>
        <v>0</v>
      </c>
      <c r="Q196" s="169">
        <v>0</v>
      </c>
      <c r="R196" s="169">
        <f t="shared" si="12"/>
        <v>0</v>
      </c>
      <c r="S196" s="169">
        <v>7.5999999999999998E-2</v>
      </c>
      <c r="T196" s="170">
        <f t="shared" si="13"/>
        <v>0.45896399999999998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146</v>
      </c>
      <c r="AT196" s="171" t="s">
        <v>142</v>
      </c>
      <c r="AU196" s="171" t="s">
        <v>85</v>
      </c>
      <c r="AY196" s="14" t="s">
        <v>139</v>
      </c>
      <c r="BE196" s="172">
        <f t="shared" si="14"/>
        <v>0</v>
      </c>
      <c r="BF196" s="172">
        <f t="shared" si="15"/>
        <v>0</v>
      </c>
      <c r="BG196" s="172">
        <f t="shared" si="16"/>
        <v>0</v>
      </c>
      <c r="BH196" s="172">
        <f t="shared" si="17"/>
        <v>0</v>
      </c>
      <c r="BI196" s="172">
        <f t="shared" si="18"/>
        <v>0</v>
      </c>
      <c r="BJ196" s="14" t="s">
        <v>83</v>
      </c>
      <c r="BK196" s="172">
        <f t="shared" si="19"/>
        <v>0</v>
      </c>
      <c r="BL196" s="14" t="s">
        <v>146</v>
      </c>
      <c r="BM196" s="171" t="s">
        <v>344</v>
      </c>
    </row>
    <row r="197" spans="1:65" s="2" customFormat="1" ht="21.75" customHeight="1">
      <c r="A197" s="29"/>
      <c r="B197" s="158"/>
      <c r="C197" s="159" t="s">
        <v>345</v>
      </c>
      <c r="D197" s="159" t="s">
        <v>142</v>
      </c>
      <c r="E197" s="160" t="s">
        <v>346</v>
      </c>
      <c r="F197" s="161" t="s">
        <v>347</v>
      </c>
      <c r="G197" s="162" t="s">
        <v>214</v>
      </c>
      <c r="H197" s="163">
        <v>2.64</v>
      </c>
      <c r="I197" s="164"/>
      <c r="J197" s="165">
        <f t="shared" si="10"/>
        <v>0</v>
      </c>
      <c r="K197" s="166"/>
      <c r="L197" s="30"/>
      <c r="M197" s="167" t="s">
        <v>1</v>
      </c>
      <c r="N197" s="168" t="s">
        <v>40</v>
      </c>
      <c r="O197" s="55"/>
      <c r="P197" s="169">
        <f t="shared" si="11"/>
        <v>0</v>
      </c>
      <c r="Q197" s="169">
        <v>0</v>
      </c>
      <c r="R197" s="169">
        <f t="shared" si="12"/>
        <v>0</v>
      </c>
      <c r="S197" s="169">
        <v>2.5000000000000001E-2</v>
      </c>
      <c r="T197" s="170">
        <f t="shared" si="13"/>
        <v>6.6000000000000003E-2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146</v>
      </c>
      <c r="AT197" s="171" t="s">
        <v>142</v>
      </c>
      <c r="AU197" s="171" t="s">
        <v>85</v>
      </c>
      <c r="AY197" s="14" t="s">
        <v>139</v>
      </c>
      <c r="BE197" s="172">
        <f t="shared" si="14"/>
        <v>0</v>
      </c>
      <c r="BF197" s="172">
        <f t="shared" si="15"/>
        <v>0</v>
      </c>
      <c r="BG197" s="172">
        <f t="shared" si="16"/>
        <v>0</v>
      </c>
      <c r="BH197" s="172">
        <f t="shared" si="17"/>
        <v>0</v>
      </c>
      <c r="BI197" s="172">
        <f t="shared" si="18"/>
        <v>0</v>
      </c>
      <c r="BJ197" s="14" t="s">
        <v>83</v>
      </c>
      <c r="BK197" s="172">
        <f t="shared" si="19"/>
        <v>0</v>
      </c>
      <c r="BL197" s="14" t="s">
        <v>146</v>
      </c>
      <c r="BM197" s="171" t="s">
        <v>348</v>
      </c>
    </row>
    <row r="198" spans="1:65" s="2" customFormat="1" ht="21.75" customHeight="1">
      <c r="A198" s="29"/>
      <c r="B198" s="158"/>
      <c r="C198" s="159" t="s">
        <v>349</v>
      </c>
      <c r="D198" s="159" t="s">
        <v>142</v>
      </c>
      <c r="E198" s="160" t="s">
        <v>350</v>
      </c>
      <c r="F198" s="161" t="s">
        <v>351</v>
      </c>
      <c r="G198" s="162" t="s">
        <v>214</v>
      </c>
      <c r="H198" s="163">
        <v>11</v>
      </c>
      <c r="I198" s="164"/>
      <c r="J198" s="165">
        <f t="shared" si="10"/>
        <v>0</v>
      </c>
      <c r="K198" s="166"/>
      <c r="L198" s="30"/>
      <c r="M198" s="167" t="s">
        <v>1</v>
      </c>
      <c r="N198" s="168" t="s">
        <v>40</v>
      </c>
      <c r="O198" s="55"/>
      <c r="P198" s="169">
        <f t="shared" si="11"/>
        <v>0</v>
      </c>
      <c r="Q198" s="169">
        <v>0</v>
      </c>
      <c r="R198" s="169">
        <f t="shared" si="12"/>
        <v>0</v>
      </c>
      <c r="S198" s="169">
        <v>2E-3</v>
      </c>
      <c r="T198" s="170">
        <f t="shared" si="13"/>
        <v>2.1999999999999999E-2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146</v>
      </c>
      <c r="AT198" s="171" t="s">
        <v>142</v>
      </c>
      <c r="AU198" s="171" t="s">
        <v>85</v>
      </c>
      <c r="AY198" s="14" t="s">
        <v>139</v>
      </c>
      <c r="BE198" s="172">
        <f t="shared" si="14"/>
        <v>0</v>
      </c>
      <c r="BF198" s="172">
        <f t="shared" si="15"/>
        <v>0</v>
      </c>
      <c r="BG198" s="172">
        <f t="shared" si="16"/>
        <v>0</v>
      </c>
      <c r="BH198" s="172">
        <f t="shared" si="17"/>
        <v>0</v>
      </c>
      <c r="BI198" s="172">
        <f t="shared" si="18"/>
        <v>0</v>
      </c>
      <c r="BJ198" s="14" t="s">
        <v>83</v>
      </c>
      <c r="BK198" s="172">
        <f t="shared" si="19"/>
        <v>0</v>
      </c>
      <c r="BL198" s="14" t="s">
        <v>146</v>
      </c>
      <c r="BM198" s="171" t="s">
        <v>352</v>
      </c>
    </row>
    <row r="199" spans="1:65" s="2" customFormat="1" ht="21.75" customHeight="1">
      <c r="A199" s="29"/>
      <c r="B199" s="158"/>
      <c r="C199" s="159" t="s">
        <v>353</v>
      </c>
      <c r="D199" s="159" t="s">
        <v>142</v>
      </c>
      <c r="E199" s="160" t="s">
        <v>354</v>
      </c>
      <c r="F199" s="161" t="s">
        <v>355</v>
      </c>
      <c r="G199" s="162" t="s">
        <v>214</v>
      </c>
      <c r="H199" s="163">
        <v>2.15</v>
      </c>
      <c r="I199" s="164"/>
      <c r="J199" s="165">
        <f t="shared" si="10"/>
        <v>0</v>
      </c>
      <c r="K199" s="166"/>
      <c r="L199" s="30"/>
      <c r="M199" s="167" t="s">
        <v>1</v>
      </c>
      <c r="N199" s="168" t="s">
        <v>40</v>
      </c>
      <c r="O199" s="55"/>
      <c r="P199" s="169">
        <f t="shared" si="11"/>
        <v>0</v>
      </c>
      <c r="Q199" s="169">
        <v>0</v>
      </c>
      <c r="R199" s="169">
        <f t="shared" si="12"/>
        <v>0</v>
      </c>
      <c r="S199" s="169">
        <v>0</v>
      </c>
      <c r="T199" s="170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146</v>
      </c>
      <c r="AT199" s="171" t="s">
        <v>142</v>
      </c>
      <c r="AU199" s="171" t="s">
        <v>85</v>
      </c>
      <c r="AY199" s="14" t="s">
        <v>139</v>
      </c>
      <c r="BE199" s="172">
        <f t="shared" si="14"/>
        <v>0</v>
      </c>
      <c r="BF199" s="172">
        <f t="shared" si="15"/>
        <v>0</v>
      </c>
      <c r="BG199" s="172">
        <f t="shared" si="16"/>
        <v>0</v>
      </c>
      <c r="BH199" s="172">
        <f t="shared" si="17"/>
        <v>0</v>
      </c>
      <c r="BI199" s="172">
        <f t="shared" si="18"/>
        <v>0</v>
      </c>
      <c r="BJ199" s="14" t="s">
        <v>83</v>
      </c>
      <c r="BK199" s="172">
        <f t="shared" si="19"/>
        <v>0</v>
      </c>
      <c r="BL199" s="14" t="s">
        <v>146</v>
      </c>
      <c r="BM199" s="171" t="s">
        <v>356</v>
      </c>
    </row>
    <row r="200" spans="1:65" s="2" customFormat="1" ht="33" customHeight="1">
      <c r="A200" s="29"/>
      <c r="B200" s="158"/>
      <c r="C200" s="159" t="s">
        <v>357</v>
      </c>
      <c r="D200" s="159" t="s">
        <v>142</v>
      </c>
      <c r="E200" s="160" t="s">
        <v>358</v>
      </c>
      <c r="F200" s="161" t="s">
        <v>359</v>
      </c>
      <c r="G200" s="162" t="s">
        <v>153</v>
      </c>
      <c r="H200" s="163">
        <v>214.29900000000001</v>
      </c>
      <c r="I200" s="164"/>
      <c r="J200" s="165">
        <f t="shared" si="10"/>
        <v>0</v>
      </c>
      <c r="K200" s="166"/>
      <c r="L200" s="30"/>
      <c r="M200" s="167" t="s">
        <v>1</v>
      </c>
      <c r="N200" s="168" t="s">
        <v>40</v>
      </c>
      <c r="O200" s="55"/>
      <c r="P200" s="169">
        <f t="shared" si="11"/>
        <v>0</v>
      </c>
      <c r="Q200" s="169">
        <v>0</v>
      </c>
      <c r="R200" s="169">
        <f t="shared" si="12"/>
        <v>0</v>
      </c>
      <c r="S200" s="169">
        <v>2.9000000000000001E-2</v>
      </c>
      <c r="T200" s="170">
        <f t="shared" si="13"/>
        <v>6.2146710000000009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146</v>
      </c>
      <c r="AT200" s="171" t="s">
        <v>142</v>
      </c>
      <c r="AU200" s="171" t="s">
        <v>85</v>
      </c>
      <c r="AY200" s="14" t="s">
        <v>139</v>
      </c>
      <c r="BE200" s="172">
        <f t="shared" si="14"/>
        <v>0</v>
      </c>
      <c r="BF200" s="172">
        <f t="shared" si="15"/>
        <v>0</v>
      </c>
      <c r="BG200" s="172">
        <f t="shared" si="16"/>
        <v>0</v>
      </c>
      <c r="BH200" s="172">
        <f t="shared" si="17"/>
        <v>0</v>
      </c>
      <c r="BI200" s="172">
        <f t="shared" si="18"/>
        <v>0</v>
      </c>
      <c r="BJ200" s="14" t="s">
        <v>83</v>
      </c>
      <c r="BK200" s="172">
        <f t="shared" si="19"/>
        <v>0</v>
      </c>
      <c r="BL200" s="14" t="s">
        <v>146</v>
      </c>
      <c r="BM200" s="171" t="s">
        <v>360</v>
      </c>
    </row>
    <row r="201" spans="1:65" s="2" customFormat="1" ht="21.75" customHeight="1">
      <c r="A201" s="29"/>
      <c r="B201" s="158"/>
      <c r="C201" s="159" t="s">
        <v>361</v>
      </c>
      <c r="D201" s="159" t="s">
        <v>142</v>
      </c>
      <c r="E201" s="160" t="s">
        <v>362</v>
      </c>
      <c r="F201" s="161" t="s">
        <v>363</v>
      </c>
      <c r="G201" s="162" t="s">
        <v>214</v>
      </c>
      <c r="H201" s="163">
        <v>15</v>
      </c>
      <c r="I201" s="164"/>
      <c r="J201" s="165">
        <f t="shared" si="10"/>
        <v>0</v>
      </c>
      <c r="K201" s="166"/>
      <c r="L201" s="30"/>
      <c r="M201" s="167" t="s">
        <v>1</v>
      </c>
      <c r="N201" s="168" t="s">
        <v>40</v>
      </c>
      <c r="O201" s="55"/>
      <c r="P201" s="169">
        <f t="shared" si="11"/>
        <v>0</v>
      </c>
      <c r="Q201" s="169">
        <v>9.7999999999999997E-4</v>
      </c>
      <c r="R201" s="169">
        <f t="shared" si="12"/>
        <v>1.47E-2</v>
      </c>
      <c r="S201" s="169">
        <v>1E-3</v>
      </c>
      <c r="T201" s="170">
        <f t="shared" si="13"/>
        <v>1.4999999999999999E-2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146</v>
      </c>
      <c r="AT201" s="171" t="s">
        <v>142</v>
      </c>
      <c r="AU201" s="171" t="s">
        <v>85</v>
      </c>
      <c r="AY201" s="14" t="s">
        <v>139</v>
      </c>
      <c r="BE201" s="172">
        <f t="shared" si="14"/>
        <v>0</v>
      </c>
      <c r="BF201" s="172">
        <f t="shared" si="15"/>
        <v>0</v>
      </c>
      <c r="BG201" s="172">
        <f t="shared" si="16"/>
        <v>0</v>
      </c>
      <c r="BH201" s="172">
        <f t="shared" si="17"/>
        <v>0</v>
      </c>
      <c r="BI201" s="172">
        <f t="shared" si="18"/>
        <v>0</v>
      </c>
      <c r="BJ201" s="14" t="s">
        <v>83</v>
      </c>
      <c r="BK201" s="172">
        <f t="shared" si="19"/>
        <v>0</v>
      </c>
      <c r="BL201" s="14" t="s">
        <v>146</v>
      </c>
      <c r="BM201" s="171" t="s">
        <v>364</v>
      </c>
    </row>
    <row r="202" spans="1:65" s="12" customFormat="1" ht="22.9" customHeight="1">
      <c r="B202" s="145"/>
      <c r="D202" s="146" t="s">
        <v>74</v>
      </c>
      <c r="E202" s="156" t="s">
        <v>365</v>
      </c>
      <c r="F202" s="156" t="s">
        <v>366</v>
      </c>
      <c r="I202" s="148"/>
      <c r="J202" s="157">
        <f>BK202</f>
        <v>0</v>
      </c>
      <c r="L202" s="145"/>
      <c r="M202" s="150"/>
      <c r="N202" s="151"/>
      <c r="O202" s="151"/>
      <c r="P202" s="152">
        <f>SUM(P203:P211)</f>
        <v>0</v>
      </c>
      <c r="Q202" s="151"/>
      <c r="R202" s="152">
        <f>SUM(R203:R211)</f>
        <v>0</v>
      </c>
      <c r="S202" s="151"/>
      <c r="T202" s="153">
        <f>SUM(T203:T211)</f>
        <v>0</v>
      </c>
      <c r="AR202" s="146" t="s">
        <v>83</v>
      </c>
      <c r="AT202" s="154" t="s">
        <v>74</v>
      </c>
      <c r="AU202" s="154" t="s">
        <v>83</v>
      </c>
      <c r="AY202" s="146" t="s">
        <v>139</v>
      </c>
      <c r="BK202" s="155">
        <f>SUM(BK203:BK211)</f>
        <v>0</v>
      </c>
    </row>
    <row r="203" spans="1:65" s="2" customFormat="1" ht="21.75" customHeight="1">
      <c r="A203" s="29"/>
      <c r="B203" s="158"/>
      <c r="C203" s="159" t="s">
        <v>367</v>
      </c>
      <c r="D203" s="159" t="s">
        <v>142</v>
      </c>
      <c r="E203" s="160" t="s">
        <v>368</v>
      </c>
      <c r="F203" s="161" t="s">
        <v>369</v>
      </c>
      <c r="G203" s="162" t="s">
        <v>370</v>
      </c>
      <c r="H203" s="163">
        <v>29.742000000000001</v>
      </c>
      <c r="I203" s="164"/>
      <c r="J203" s="165">
        <f t="shared" ref="J203:J211" si="20">ROUND(I203*H203,2)</f>
        <v>0</v>
      </c>
      <c r="K203" s="166"/>
      <c r="L203" s="30"/>
      <c r="M203" s="167" t="s">
        <v>1</v>
      </c>
      <c r="N203" s="168" t="s">
        <v>40</v>
      </c>
      <c r="O203" s="55"/>
      <c r="P203" s="169">
        <f t="shared" ref="P203:P211" si="21">O203*H203</f>
        <v>0</v>
      </c>
      <c r="Q203" s="169">
        <v>0</v>
      </c>
      <c r="R203" s="169">
        <f t="shared" ref="R203:R211" si="22">Q203*H203</f>
        <v>0</v>
      </c>
      <c r="S203" s="169">
        <v>0</v>
      </c>
      <c r="T203" s="170">
        <f t="shared" ref="T203:T211" si="2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146</v>
      </c>
      <c r="AT203" s="171" t="s">
        <v>142</v>
      </c>
      <c r="AU203" s="171" t="s">
        <v>85</v>
      </c>
      <c r="AY203" s="14" t="s">
        <v>139</v>
      </c>
      <c r="BE203" s="172">
        <f t="shared" ref="BE203:BE211" si="24">IF(N203="základní",J203,0)</f>
        <v>0</v>
      </c>
      <c r="BF203" s="172">
        <f t="shared" ref="BF203:BF211" si="25">IF(N203="snížená",J203,0)</f>
        <v>0</v>
      </c>
      <c r="BG203" s="172">
        <f t="shared" ref="BG203:BG211" si="26">IF(N203="zákl. přenesená",J203,0)</f>
        <v>0</v>
      </c>
      <c r="BH203" s="172">
        <f t="shared" ref="BH203:BH211" si="27">IF(N203="sníž. přenesená",J203,0)</f>
        <v>0</v>
      </c>
      <c r="BI203" s="172">
        <f t="shared" ref="BI203:BI211" si="28">IF(N203="nulová",J203,0)</f>
        <v>0</v>
      </c>
      <c r="BJ203" s="14" t="s">
        <v>83</v>
      </c>
      <c r="BK203" s="172">
        <f t="shared" ref="BK203:BK211" si="29">ROUND(I203*H203,2)</f>
        <v>0</v>
      </c>
      <c r="BL203" s="14" t="s">
        <v>146</v>
      </c>
      <c r="BM203" s="171" t="s">
        <v>371</v>
      </c>
    </row>
    <row r="204" spans="1:65" s="2" customFormat="1" ht="21.75" customHeight="1">
      <c r="A204" s="29"/>
      <c r="B204" s="158"/>
      <c r="C204" s="159" t="s">
        <v>372</v>
      </c>
      <c r="D204" s="159" t="s">
        <v>142</v>
      </c>
      <c r="E204" s="160" t="s">
        <v>373</v>
      </c>
      <c r="F204" s="161" t="s">
        <v>374</v>
      </c>
      <c r="G204" s="162" t="s">
        <v>370</v>
      </c>
      <c r="H204" s="163">
        <v>29.742000000000001</v>
      </c>
      <c r="I204" s="164"/>
      <c r="J204" s="165">
        <f t="shared" si="20"/>
        <v>0</v>
      </c>
      <c r="K204" s="166"/>
      <c r="L204" s="30"/>
      <c r="M204" s="167" t="s">
        <v>1</v>
      </c>
      <c r="N204" s="168" t="s">
        <v>40</v>
      </c>
      <c r="O204" s="55"/>
      <c r="P204" s="169">
        <f t="shared" si="21"/>
        <v>0</v>
      </c>
      <c r="Q204" s="169">
        <v>0</v>
      </c>
      <c r="R204" s="169">
        <f t="shared" si="22"/>
        <v>0</v>
      </c>
      <c r="S204" s="169">
        <v>0</v>
      </c>
      <c r="T204" s="170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146</v>
      </c>
      <c r="AT204" s="171" t="s">
        <v>142</v>
      </c>
      <c r="AU204" s="171" t="s">
        <v>85</v>
      </c>
      <c r="AY204" s="14" t="s">
        <v>139</v>
      </c>
      <c r="BE204" s="172">
        <f t="shared" si="24"/>
        <v>0</v>
      </c>
      <c r="BF204" s="172">
        <f t="shared" si="25"/>
        <v>0</v>
      </c>
      <c r="BG204" s="172">
        <f t="shared" si="26"/>
        <v>0</v>
      </c>
      <c r="BH204" s="172">
        <f t="shared" si="27"/>
        <v>0</v>
      </c>
      <c r="BI204" s="172">
        <f t="shared" si="28"/>
        <v>0</v>
      </c>
      <c r="BJ204" s="14" t="s">
        <v>83</v>
      </c>
      <c r="BK204" s="172">
        <f t="shared" si="29"/>
        <v>0</v>
      </c>
      <c r="BL204" s="14" t="s">
        <v>146</v>
      </c>
      <c r="BM204" s="171" t="s">
        <v>375</v>
      </c>
    </row>
    <row r="205" spans="1:65" s="2" customFormat="1" ht="21.75" customHeight="1">
      <c r="A205" s="29"/>
      <c r="B205" s="158"/>
      <c r="C205" s="159" t="s">
        <v>376</v>
      </c>
      <c r="D205" s="159" t="s">
        <v>142</v>
      </c>
      <c r="E205" s="160" t="s">
        <v>377</v>
      </c>
      <c r="F205" s="161" t="s">
        <v>378</v>
      </c>
      <c r="G205" s="162" t="s">
        <v>370</v>
      </c>
      <c r="H205" s="163">
        <v>862.51800000000003</v>
      </c>
      <c r="I205" s="164"/>
      <c r="J205" s="165">
        <f t="shared" si="20"/>
        <v>0</v>
      </c>
      <c r="K205" s="166"/>
      <c r="L205" s="30"/>
      <c r="M205" s="167" t="s">
        <v>1</v>
      </c>
      <c r="N205" s="168" t="s">
        <v>40</v>
      </c>
      <c r="O205" s="55"/>
      <c r="P205" s="169">
        <f t="shared" si="21"/>
        <v>0</v>
      </c>
      <c r="Q205" s="169">
        <v>0</v>
      </c>
      <c r="R205" s="169">
        <f t="shared" si="22"/>
        <v>0</v>
      </c>
      <c r="S205" s="169">
        <v>0</v>
      </c>
      <c r="T205" s="170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146</v>
      </c>
      <c r="AT205" s="171" t="s">
        <v>142</v>
      </c>
      <c r="AU205" s="171" t="s">
        <v>85</v>
      </c>
      <c r="AY205" s="14" t="s">
        <v>139</v>
      </c>
      <c r="BE205" s="172">
        <f t="shared" si="24"/>
        <v>0</v>
      </c>
      <c r="BF205" s="172">
        <f t="shared" si="25"/>
        <v>0</v>
      </c>
      <c r="BG205" s="172">
        <f t="shared" si="26"/>
        <v>0</v>
      </c>
      <c r="BH205" s="172">
        <f t="shared" si="27"/>
        <v>0</v>
      </c>
      <c r="BI205" s="172">
        <f t="shared" si="28"/>
        <v>0</v>
      </c>
      <c r="BJ205" s="14" t="s">
        <v>83</v>
      </c>
      <c r="BK205" s="172">
        <f t="shared" si="29"/>
        <v>0</v>
      </c>
      <c r="BL205" s="14" t="s">
        <v>146</v>
      </c>
      <c r="BM205" s="171" t="s">
        <v>379</v>
      </c>
    </row>
    <row r="206" spans="1:65" s="2" customFormat="1" ht="21.75" customHeight="1">
      <c r="A206" s="29"/>
      <c r="B206" s="158"/>
      <c r="C206" s="159" t="s">
        <v>380</v>
      </c>
      <c r="D206" s="159" t="s">
        <v>142</v>
      </c>
      <c r="E206" s="160" t="s">
        <v>381</v>
      </c>
      <c r="F206" s="161" t="s">
        <v>382</v>
      </c>
      <c r="G206" s="162" t="s">
        <v>370</v>
      </c>
      <c r="H206" s="163">
        <v>1.4810000000000001</v>
      </c>
      <c r="I206" s="164"/>
      <c r="J206" s="165">
        <f t="shared" si="20"/>
        <v>0</v>
      </c>
      <c r="K206" s="166"/>
      <c r="L206" s="30"/>
      <c r="M206" s="167" t="s">
        <v>1</v>
      </c>
      <c r="N206" s="168" t="s">
        <v>40</v>
      </c>
      <c r="O206" s="55"/>
      <c r="P206" s="169">
        <f t="shared" si="21"/>
        <v>0</v>
      </c>
      <c r="Q206" s="169">
        <v>0</v>
      </c>
      <c r="R206" s="169">
        <f t="shared" si="22"/>
        <v>0</v>
      </c>
      <c r="S206" s="169">
        <v>0</v>
      </c>
      <c r="T206" s="170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146</v>
      </c>
      <c r="AT206" s="171" t="s">
        <v>142</v>
      </c>
      <c r="AU206" s="171" t="s">
        <v>85</v>
      </c>
      <c r="AY206" s="14" t="s">
        <v>139</v>
      </c>
      <c r="BE206" s="172">
        <f t="shared" si="24"/>
        <v>0</v>
      </c>
      <c r="BF206" s="172">
        <f t="shared" si="25"/>
        <v>0</v>
      </c>
      <c r="BG206" s="172">
        <f t="shared" si="26"/>
        <v>0</v>
      </c>
      <c r="BH206" s="172">
        <f t="shared" si="27"/>
        <v>0</v>
      </c>
      <c r="BI206" s="172">
        <f t="shared" si="28"/>
        <v>0</v>
      </c>
      <c r="BJ206" s="14" t="s">
        <v>83</v>
      </c>
      <c r="BK206" s="172">
        <f t="shared" si="29"/>
        <v>0</v>
      </c>
      <c r="BL206" s="14" t="s">
        <v>146</v>
      </c>
      <c r="BM206" s="171" t="s">
        <v>383</v>
      </c>
    </row>
    <row r="207" spans="1:65" s="2" customFormat="1" ht="21.75" customHeight="1">
      <c r="A207" s="29"/>
      <c r="B207" s="158"/>
      <c r="C207" s="159" t="s">
        <v>384</v>
      </c>
      <c r="D207" s="159" t="s">
        <v>142</v>
      </c>
      <c r="E207" s="160" t="s">
        <v>385</v>
      </c>
      <c r="F207" s="161" t="s">
        <v>386</v>
      </c>
      <c r="G207" s="162" t="s">
        <v>370</v>
      </c>
      <c r="H207" s="163">
        <v>12.273999999999999</v>
      </c>
      <c r="I207" s="164"/>
      <c r="J207" s="165">
        <f t="shared" si="20"/>
        <v>0</v>
      </c>
      <c r="K207" s="166"/>
      <c r="L207" s="30"/>
      <c r="M207" s="167" t="s">
        <v>1</v>
      </c>
      <c r="N207" s="168" t="s">
        <v>40</v>
      </c>
      <c r="O207" s="55"/>
      <c r="P207" s="169">
        <f t="shared" si="21"/>
        <v>0</v>
      </c>
      <c r="Q207" s="169">
        <v>0</v>
      </c>
      <c r="R207" s="169">
        <f t="shared" si="22"/>
        <v>0</v>
      </c>
      <c r="S207" s="169">
        <v>0</v>
      </c>
      <c r="T207" s="170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146</v>
      </c>
      <c r="AT207" s="171" t="s">
        <v>142</v>
      </c>
      <c r="AU207" s="171" t="s">
        <v>85</v>
      </c>
      <c r="AY207" s="14" t="s">
        <v>139</v>
      </c>
      <c r="BE207" s="172">
        <f t="shared" si="24"/>
        <v>0</v>
      </c>
      <c r="BF207" s="172">
        <f t="shared" si="25"/>
        <v>0</v>
      </c>
      <c r="BG207" s="172">
        <f t="shared" si="26"/>
        <v>0</v>
      </c>
      <c r="BH207" s="172">
        <f t="shared" si="27"/>
        <v>0</v>
      </c>
      <c r="BI207" s="172">
        <f t="shared" si="28"/>
        <v>0</v>
      </c>
      <c r="BJ207" s="14" t="s">
        <v>83</v>
      </c>
      <c r="BK207" s="172">
        <f t="shared" si="29"/>
        <v>0</v>
      </c>
      <c r="BL207" s="14" t="s">
        <v>146</v>
      </c>
      <c r="BM207" s="171" t="s">
        <v>387</v>
      </c>
    </row>
    <row r="208" spans="1:65" s="2" customFormat="1" ht="21.75" customHeight="1">
      <c r="A208" s="29"/>
      <c r="B208" s="158"/>
      <c r="C208" s="159" t="s">
        <v>388</v>
      </c>
      <c r="D208" s="159" t="s">
        <v>142</v>
      </c>
      <c r="E208" s="160" t="s">
        <v>389</v>
      </c>
      <c r="F208" s="161" t="s">
        <v>390</v>
      </c>
      <c r="G208" s="162" t="s">
        <v>370</v>
      </c>
      <c r="H208" s="163">
        <v>2.1240000000000001</v>
      </c>
      <c r="I208" s="164"/>
      <c r="J208" s="165">
        <f t="shared" si="20"/>
        <v>0</v>
      </c>
      <c r="K208" s="166"/>
      <c r="L208" s="30"/>
      <c r="M208" s="167" t="s">
        <v>1</v>
      </c>
      <c r="N208" s="168" t="s">
        <v>40</v>
      </c>
      <c r="O208" s="55"/>
      <c r="P208" s="169">
        <f t="shared" si="21"/>
        <v>0</v>
      </c>
      <c r="Q208" s="169">
        <v>0</v>
      </c>
      <c r="R208" s="169">
        <f t="shared" si="22"/>
        <v>0</v>
      </c>
      <c r="S208" s="169">
        <v>0</v>
      </c>
      <c r="T208" s="170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146</v>
      </c>
      <c r="AT208" s="171" t="s">
        <v>142</v>
      </c>
      <c r="AU208" s="171" t="s">
        <v>85</v>
      </c>
      <c r="AY208" s="14" t="s">
        <v>139</v>
      </c>
      <c r="BE208" s="172">
        <f t="shared" si="24"/>
        <v>0</v>
      </c>
      <c r="BF208" s="172">
        <f t="shared" si="25"/>
        <v>0</v>
      </c>
      <c r="BG208" s="172">
        <f t="shared" si="26"/>
        <v>0</v>
      </c>
      <c r="BH208" s="172">
        <f t="shared" si="27"/>
        <v>0</v>
      </c>
      <c r="BI208" s="172">
        <f t="shared" si="28"/>
        <v>0</v>
      </c>
      <c r="BJ208" s="14" t="s">
        <v>83</v>
      </c>
      <c r="BK208" s="172">
        <f t="shared" si="29"/>
        <v>0</v>
      </c>
      <c r="BL208" s="14" t="s">
        <v>146</v>
      </c>
      <c r="BM208" s="171" t="s">
        <v>391</v>
      </c>
    </row>
    <row r="209" spans="1:65" s="2" customFormat="1" ht="21.75" customHeight="1">
      <c r="A209" s="29"/>
      <c r="B209" s="158"/>
      <c r="C209" s="159" t="s">
        <v>392</v>
      </c>
      <c r="D209" s="159" t="s">
        <v>142</v>
      </c>
      <c r="E209" s="160" t="s">
        <v>393</v>
      </c>
      <c r="F209" s="161" t="s">
        <v>394</v>
      </c>
      <c r="G209" s="162" t="s">
        <v>370</v>
      </c>
      <c r="H209" s="163">
        <v>7.6260000000000003</v>
      </c>
      <c r="I209" s="164"/>
      <c r="J209" s="165">
        <f t="shared" si="20"/>
        <v>0</v>
      </c>
      <c r="K209" s="166"/>
      <c r="L209" s="30"/>
      <c r="M209" s="167" t="s">
        <v>1</v>
      </c>
      <c r="N209" s="168" t="s">
        <v>40</v>
      </c>
      <c r="O209" s="55"/>
      <c r="P209" s="169">
        <f t="shared" si="21"/>
        <v>0</v>
      </c>
      <c r="Q209" s="169">
        <v>0</v>
      </c>
      <c r="R209" s="169">
        <f t="shared" si="22"/>
        <v>0</v>
      </c>
      <c r="S209" s="169">
        <v>0</v>
      </c>
      <c r="T209" s="170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146</v>
      </c>
      <c r="AT209" s="171" t="s">
        <v>142</v>
      </c>
      <c r="AU209" s="171" t="s">
        <v>85</v>
      </c>
      <c r="AY209" s="14" t="s">
        <v>139</v>
      </c>
      <c r="BE209" s="172">
        <f t="shared" si="24"/>
        <v>0</v>
      </c>
      <c r="BF209" s="172">
        <f t="shared" si="25"/>
        <v>0</v>
      </c>
      <c r="BG209" s="172">
        <f t="shared" si="26"/>
        <v>0</v>
      </c>
      <c r="BH209" s="172">
        <f t="shared" si="27"/>
        <v>0</v>
      </c>
      <c r="BI209" s="172">
        <f t="shared" si="28"/>
        <v>0</v>
      </c>
      <c r="BJ209" s="14" t="s">
        <v>83</v>
      </c>
      <c r="BK209" s="172">
        <f t="shared" si="29"/>
        <v>0</v>
      </c>
      <c r="BL209" s="14" t="s">
        <v>146</v>
      </c>
      <c r="BM209" s="171" t="s">
        <v>395</v>
      </c>
    </row>
    <row r="210" spans="1:65" s="2" customFormat="1" ht="21.75" customHeight="1">
      <c r="A210" s="29"/>
      <c r="B210" s="158"/>
      <c r="C210" s="159" t="s">
        <v>396</v>
      </c>
      <c r="D210" s="159" t="s">
        <v>142</v>
      </c>
      <c r="E210" s="160" t="s">
        <v>397</v>
      </c>
      <c r="F210" s="161" t="s">
        <v>398</v>
      </c>
      <c r="G210" s="162" t="s">
        <v>370</v>
      </c>
      <c r="H210" s="163">
        <v>0.59299999999999997</v>
      </c>
      <c r="I210" s="164"/>
      <c r="J210" s="165">
        <f t="shared" si="20"/>
        <v>0</v>
      </c>
      <c r="K210" s="166"/>
      <c r="L210" s="30"/>
      <c r="M210" s="167" t="s">
        <v>1</v>
      </c>
      <c r="N210" s="168" t="s">
        <v>40</v>
      </c>
      <c r="O210" s="55"/>
      <c r="P210" s="169">
        <f t="shared" si="21"/>
        <v>0</v>
      </c>
      <c r="Q210" s="169">
        <v>0</v>
      </c>
      <c r="R210" s="169">
        <f t="shared" si="22"/>
        <v>0</v>
      </c>
      <c r="S210" s="169">
        <v>0</v>
      </c>
      <c r="T210" s="170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146</v>
      </c>
      <c r="AT210" s="171" t="s">
        <v>142</v>
      </c>
      <c r="AU210" s="171" t="s">
        <v>85</v>
      </c>
      <c r="AY210" s="14" t="s">
        <v>139</v>
      </c>
      <c r="BE210" s="172">
        <f t="shared" si="24"/>
        <v>0</v>
      </c>
      <c r="BF210" s="172">
        <f t="shared" si="25"/>
        <v>0</v>
      </c>
      <c r="BG210" s="172">
        <f t="shared" si="26"/>
        <v>0</v>
      </c>
      <c r="BH210" s="172">
        <f t="shared" si="27"/>
        <v>0</v>
      </c>
      <c r="BI210" s="172">
        <f t="shared" si="28"/>
        <v>0</v>
      </c>
      <c r="BJ210" s="14" t="s">
        <v>83</v>
      </c>
      <c r="BK210" s="172">
        <f t="shared" si="29"/>
        <v>0</v>
      </c>
      <c r="BL210" s="14" t="s">
        <v>146</v>
      </c>
      <c r="BM210" s="171" t="s">
        <v>399</v>
      </c>
    </row>
    <row r="211" spans="1:65" s="2" customFormat="1" ht="33" customHeight="1">
      <c r="A211" s="29"/>
      <c r="B211" s="158"/>
      <c r="C211" s="159" t="s">
        <v>400</v>
      </c>
      <c r="D211" s="159" t="s">
        <v>142</v>
      </c>
      <c r="E211" s="160" t="s">
        <v>401</v>
      </c>
      <c r="F211" s="161" t="s">
        <v>402</v>
      </c>
      <c r="G211" s="162" t="s">
        <v>370</v>
      </c>
      <c r="H211" s="163">
        <v>5.6440000000000001</v>
      </c>
      <c r="I211" s="164"/>
      <c r="J211" s="165">
        <f t="shared" si="20"/>
        <v>0</v>
      </c>
      <c r="K211" s="166"/>
      <c r="L211" s="30"/>
      <c r="M211" s="167" t="s">
        <v>1</v>
      </c>
      <c r="N211" s="168" t="s">
        <v>40</v>
      </c>
      <c r="O211" s="55"/>
      <c r="P211" s="169">
        <f t="shared" si="21"/>
        <v>0</v>
      </c>
      <c r="Q211" s="169">
        <v>0</v>
      </c>
      <c r="R211" s="169">
        <f t="shared" si="22"/>
        <v>0</v>
      </c>
      <c r="S211" s="169">
        <v>0</v>
      </c>
      <c r="T211" s="170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146</v>
      </c>
      <c r="AT211" s="171" t="s">
        <v>142</v>
      </c>
      <c r="AU211" s="171" t="s">
        <v>85</v>
      </c>
      <c r="AY211" s="14" t="s">
        <v>139</v>
      </c>
      <c r="BE211" s="172">
        <f t="shared" si="24"/>
        <v>0</v>
      </c>
      <c r="BF211" s="172">
        <f t="shared" si="25"/>
        <v>0</v>
      </c>
      <c r="BG211" s="172">
        <f t="shared" si="26"/>
        <v>0</v>
      </c>
      <c r="BH211" s="172">
        <f t="shared" si="27"/>
        <v>0</v>
      </c>
      <c r="BI211" s="172">
        <f t="shared" si="28"/>
        <v>0</v>
      </c>
      <c r="BJ211" s="14" t="s">
        <v>83</v>
      </c>
      <c r="BK211" s="172">
        <f t="shared" si="29"/>
        <v>0</v>
      </c>
      <c r="BL211" s="14" t="s">
        <v>146</v>
      </c>
      <c r="BM211" s="171" t="s">
        <v>403</v>
      </c>
    </row>
    <row r="212" spans="1:65" s="12" customFormat="1" ht="22.9" customHeight="1">
      <c r="B212" s="145"/>
      <c r="D212" s="146" t="s">
        <v>74</v>
      </c>
      <c r="E212" s="156" t="s">
        <v>404</v>
      </c>
      <c r="F212" s="156" t="s">
        <v>405</v>
      </c>
      <c r="I212" s="148"/>
      <c r="J212" s="157">
        <f>BK212</f>
        <v>0</v>
      </c>
      <c r="L212" s="145"/>
      <c r="M212" s="150"/>
      <c r="N212" s="151"/>
      <c r="O212" s="151"/>
      <c r="P212" s="152">
        <f>P213</f>
        <v>0</v>
      </c>
      <c r="Q212" s="151"/>
      <c r="R212" s="152">
        <f>R213</f>
        <v>0</v>
      </c>
      <c r="S212" s="151"/>
      <c r="T212" s="153">
        <f>T213</f>
        <v>0</v>
      </c>
      <c r="AR212" s="146" t="s">
        <v>83</v>
      </c>
      <c r="AT212" s="154" t="s">
        <v>74</v>
      </c>
      <c r="AU212" s="154" t="s">
        <v>83</v>
      </c>
      <c r="AY212" s="146" t="s">
        <v>139</v>
      </c>
      <c r="BK212" s="155">
        <f>BK213</f>
        <v>0</v>
      </c>
    </row>
    <row r="213" spans="1:65" s="2" customFormat="1" ht="21.75" customHeight="1">
      <c r="A213" s="29"/>
      <c r="B213" s="158"/>
      <c r="C213" s="159" t="s">
        <v>406</v>
      </c>
      <c r="D213" s="159" t="s">
        <v>142</v>
      </c>
      <c r="E213" s="160" t="s">
        <v>407</v>
      </c>
      <c r="F213" s="161" t="s">
        <v>408</v>
      </c>
      <c r="G213" s="162" t="s">
        <v>370</v>
      </c>
      <c r="H213" s="163">
        <v>9.4629999999999992</v>
      </c>
      <c r="I213" s="164"/>
      <c r="J213" s="165">
        <f>ROUND(I213*H213,2)</f>
        <v>0</v>
      </c>
      <c r="K213" s="166"/>
      <c r="L213" s="30"/>
      <c r="M213" s="167" t="s">
        <v>1</v>
      </c>
      <c r="N213" s="168" t="s">
        <v>40</v>
      </c>
      <c r="O213" s="55"/>
      <c r="P213" s="169">
        <f>O213*H213</f>
        <v>0</v>
      </c>
      <c r="Q213" s="169">
        <v>0</v>
      </c>
      <c r="R213" s="169">
        <f>Q213*H213</f>
        <v>0</v>
      </c>
      <c r="S213" s="169">
        <v>0</v>
      </c>
      <c r="T213" s="170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146</v>
      </c>
      <c r="AT213" s="171" t="s">
        <v>142</v>
      </c>
      <c r="AU213" s="171" t="s">
        <v>85</v>
      </c>
      <c r="AY213" s="14" t="s">
        <v>139</v>
      </c>
      <c r="BE213" s="172">
        <f>IF(N213="základní",J213,0)</f>
        <v>0</v>
      </c>
      <c r="BF213" s="172">
        <f>IF(N213="snížená",J213,0)</f>
        <v>0</v>
      </c>
      <c r="BG213" s="172">
        <f>IF(N213="zákl. přenesená",J213,0)</f>
        <v>0</v>
      </c>
      <c r="BH213" s="172">
        <f>IF(N213="sníž. přenesená",J213,0)</f>
        <v>0</v>
      </c>
      <c r="BI213" s="172">
        <f>IF(N213="nulová",J213,0)</f>
        <v>0</v>
      </c>
      <c r="BJ213" s="14" t="s">
        <v>83</v>
      </c>
      <c r="BK213" s="172">
        <f>ROUND(I213*H213,2)</f>
        <v>0</v>
      </c>
      <c r="BL213" s="14" t="s">
        <v>146</v>
      </c>
      <c r="BM213" s="171" t="s">
        <v>409</v>
      </c>
    </row>
    <row r="214" spans="1:65" s="12" customFormat="1" ht="25.9" customHeight="1">
      <c r="B214" s="145"/>
      <c r="D214" s="146" t="s">
        <v>74</v>
      </c>
      <c r="E214" s="147" t="s">
        <v>410</v>
      </c>
      <c r="F214" s="147" t="s">
        <v>411</v>
      </c>
      <c r="I214" s="148"/>
      <c r="J214" s="149">
        <f>BK214</f>
        <v>0</v>
      </c>
      <c r="L214" s="145"/>
      <c r="M214" s="150"/>
      <c r="N214" s="151"/>
      <c r="O214" s="151"/>
      <c r="P214" s="152">
        <f>P215+P222+P229+P234+P244+P253+P265+P277+P294+P296+P317+P331+P364+P369+P383+P400+P413</f>
        <v>0</v>
      </c>
      <c r="Q214" s="151"/>
      <c r="R214" s="152">
        <f>R215+R222+R229+R234+R244+R253+R265+R277+R294+R296+R317+R331+R364+R369+R383+R400+R413</f>
        <v>15.61603925</v>
      </c>
      <c r="S214" s="151"/>
      <c r="T214" s="153">
        <f>T215+T222+T229+T234+T244+T253+T265+T277+T294+T296+T317+T331+T364+T369+T383+T400+T413</f>
        <v>14.82553094</v>
      </c>
      <c r="AR214" s="146" t="s">
        <v>85</v>
      </c>
      <c r="AT214" s="154" t="s">
        <v>74</v>
      </c>
      <c r="AU214" s="154" t="s">
        <v>75</v>
      </c>
      <c r="AY214" s="146" t="s">
        <v>139</v>
      </c>
      <c r="BK214" s="155">
        <f>BK215+BK222+BK229+BK234+BK244+BK253+BK265+BK277+BK294+BK296+BK317+BK331+BK364+BK369+BK383+BK400+BK413</f>
        <v>0</v>
      </c>
    </row>
    <row r="215" spans="1:65" s="12" customFormat="1" ht="22.9" customHeight="1">
      <c r="B215" s="145"/>
      <c r="D215" s="146" t="s">
        <v>74</v>
      </c>
      <c r="E215" s="156" t="s">
        <v>412</v>
      </c>
      <c r="F215" s="156" t="s">
        <v>413</v>
      </c>
      <c r="I215" s="148"/>
      <c r="J215" s="157">
        <f>BK215</f>
        <v>0</v>
      </c>
      <c r="L215" s="145"/>
      <c r="M215" s="150"/>
      <c r="N215" s="151"/>
      <c r="O215" s="151"/>
      <c r="P215" s="152">
        <f>SUM(P216:P221)</f>
        <v>0</v>
      </c>
      <c r="Q215" s="151"/>
      <c r="R215" s="152">
        <f>SUM(R216:R221)</f>
        <v>1.6402399999999998E-2</v>
      </c>
      <c r="S215" s="151"/>
      <c r="T215" s="153">
        <f>SUM(T216:T221)</f>
        <v>9.4600000000000014E-3</v>
      </c>
      <c r="AR215" s="146" t="s">
        <v>85</v>
      </c>
      <c r="AT215" s="154" t="s">
        <v>74</v>
      </c>
      <c r="AU215" s="154" t="s">
        <v>83</v>
      </c>
      <c r="AY215" s="146" t="s">
        <v>139</v>
      </c>
      <c r="BK215" s="155">
        <f>SUM(BK216:BK221)</f>
        <v>0</v>
      </c>
    </row>
    <row r="216" spans="1:65" s="2" customFormat="1" ht="21.75" customHeight="1">
      <c r="A216" s="29"/>
      <c r="B216" s="158"/>
      <c r="C216" s="159" t="s">
        <v>414</v>
      </c>
      <c r="D216" s="159" t="s">
        <v>142</v>
      </c>
      <c r="E216" s="160" t="s">
        <v>415</v>
      </c>
      <c r="F216" s="161" t="s">
        <v>416</v>
      </c>
      <c r="G216" s="162" t="s">
        <v>153</v>
      </c>
      <c r="H216" s="163">
        <v>2.6019999999999999</v>
      </c>
      <c r="I216" s="164"/>
      <c r="J216" s="165">
        <f t="shared" ref="J216:J221" si="30">ROUND(I216*H216,2)</f>
        <v>0</v>
      </c>
      <c r="K216" s="166"/>
      <c r="L216" s="30"/>
      <c r="M216" s="167" t="s">
        <v>1</v>
      </c>
      <c r="N216" s="168" t="s">
        <v>40</v>
      </c>
      <c r="O216" s="55"/>
      <c r="P216" s="169">
        <f t="shared" ref="P216:P221" si="31">O216*H216</f>
        <v>0</v>
      </c>
      <c r="Q216" s="169">
        <v>0</v>
      </c>
      <c r="R216" s="169">
        <f t="shared" ref="R216:R221" si="32">Q216*H216</f>
        <v>0</v>
      </c>
      <c r="S216" s="169">
        <v>0</v>
      </c>
      <c r="T216" s="170">
        <f t="shared" ref="T216:T221" si="33"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249</v>
      </c>
      <c r="AT216" s="171" t="s">
        <v>142</v>
      </c>
      <c r="AU216" s="171" t="s">
        <v>85</v>
      </c>
      <c r="AY216" s="14" t="s">
        <v>139</v>
      </c>
      <c r="BE216" s="172">
        <f t="shared" ref="BE216:BE221" si="34">IF(N216="základní",J216,0)</f>
        <v>0</v>
      </c>
      <c r="BF216" s="172">
        <f t="shared" ref="BF216:BF221" si="35">IF(N216="snížená",J216,0)</f>
        <v>0</v>
      </c>
      <c r="BG216" s="172">
        <f t="shared" ref="BG216:BG221" si="36">IF(N216="zákl. přenesená",J216,0)</f>
        <v>0</v>
      </c>
      <c r="BH216" s="172">
        <f t="shared" ref="BH216:BH221" si="37">IF(N216="sníž. přenesená",J216,0)</f>
        <v>0</v>
      </c>
      <c r="BI216" s="172">
        <f t="shared" ref="BI216:BI221" si="38">IF(N216="nulová",J216,0)</f>
        <v>0</v>
      </c>
      <c r="BJ216" s="14" t="s">
        <v>83</v>
      </c>
      <c r="BK216" s="172">
        <f t="shared" ref="BK216:BK221" si="39">ROUND(I216*H216,2)</f>
        <v>0</v>
      </c>
      <c r="BL216" s="14" t="s">
        <v>249</v>
      </c>
      <c r="BM216" s="171" t="s">
        <v>417</v>
      </c>
    </row>
    <row r="217" spans="1:65" s="2" customFormat="1" ht="16.5" customHeight="1">
      <c r="A217" s="29"/>
      <c r="B217" s="158"/>
      <c r="C217" s="173" t="s">
        <v>418</v>
      </c>
      <c r="D217" s="173" t="s">
        <v>217</v>
      </c>
      <c r="E217" s="174" t="s">
        <v>419</v>
      </c>
      <c r="F217" s="175" t="s">
        <v>420</v>
      </c>
      <c r="G217" s="176" t="s">
        <v>370</v>
      </c>
      <c r="H217" s="177">
        <v>1E-3</v>
      </c>
      <c r="I217" s="178"/>
      <c r="J217" s="179">
        <f t="shared" si="30"/>
        <v>0</v>
      </c>
      <c r="K217" s="180"/>
      <c r="L217" s="181"/>
      <c r="M217" s="182" t="s">
        <v>1</v>
      </c>
      <c r="N217" s="183" t="s">
        <v>40</v>
      </c>
      <c r="O217" s="55"/>
      <c r="P217" s="169">
        <f t="shared" si="31"/>
        <v>0</v>
      </c>
      <c r="Q217" s="169">
        <v>1</v>
      </c>
      <c r="R217" s="169">
        <f t="shared" si="32"/>
        <v>1E-3</v>
      </c>
      <c r="S217" s="169">
        <v>0</v>
      </c>
      <c r="T217" s="170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421</v>
      </c>
      <c r="AT217" s="171" t="s">
        <v>217</v>
      </c>
      <c r="AU217" s="171" t="s">
        <v>85</v>
      </c>
      <c r="AY217" s="14" t="s">
        <v>139</v>
      </c>
      <c r="BE217" s="172">
        <f t="shared" si="34"/>
        <v>0</v>
      </c>
      <c r="BF217" s="172">
        <f t="shared" si="35"/>
        <v>0</v>
      </c>
      <c r="BG217" s="172">
        <f t="shared" si="36"/>
        <v>0</v>
      </c>
      <c r="BH217" s="172">
        <f t="shared" si="37"/>
        <v>0</v>
      </c>
      <c r="BI217" s="172">
        <f t="shared" si="38"/>
        <v>0</v>
      </c>
      <c r="BJ217" s="14" t="s">
        <v>83</v>
      </c>
      <c r="BK217" s="172">
        <f t="shared" si="39"/>
        <v>0</v>
      </c>
      <c r="BL217" s="14" t="s">
        <v>249</v>
      </c>
      <c r="BM217" s="171" t="s">
        <v>422</v>
      </c>
    </row>
    <row r="218" spans="1:65" s="2" customFormat="1" ht="16.5" customHeight="1">
      <c r="A218" s="29"/>
      <c r="B218" s="158"/>
      <c r="C218" s="159" t="s">
        <v>164</v>
      </c>
      <c r="D218" s="159" t="s">
        <v>142</v>
      </c>
      <c r="E218" s="160" t="s">
        <v>423</v>
      </c>
      <c r="F218" s="161" t="s">
        <v>424</v>
      </c>
      <c r="G218" s="162" t="s">
        <v>153</v>
      </c>
      <c r="H218" s="163">
        <v>2.3650000000000002</v>
      </c>
      <c r="I218" s="164"/>
      <c r="J218" s="165">
        <f t="shared" si="30"/>
        <v>0</v>
      </c>
      <c r="K218" s="166"/>
      <c r="L218" s="30"/>
      <c r="M218" s="167" t="s">
        <v>1</v>
      </c>
      <c r="N218" s="168" t="s">
        <v>40</v>
      </c>
      <c r="O218" s="55"/>
      <c r="P218" s="169">
        <f t="shared" si="31"/>
        <v>0</v>
      </c>
      <c r="Q218" s="169">
        <v>0</v>
      </c>
      <c r="R218" s="169">
        <f t="shared" si="32"/>
        <v>0</v>
      </c>
      <c r="S218" s="169">
        <v>4.0000000000000001E-3</v>
      </c>
      <c r="T218" s="170">
        <f t="shared" si="33"/>
        <v>9.4600000000000014E-3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249</v>
      </c>
      <c r="AT218" s="171" t="s">
        <v>142</v>
      </c>
      <c r="AU218" s="171" t="s">
        <v>85</v>
      </c>
      <c r="AY218" s="14" t="s">
        <v>139</v>
      </c>
      <c r="BE218" s="172">
        <f t="shared" si="34"/>
        <v>0</v>
      </c>
      <c r="BF218" s="172">
        <f t="shared" si="35"/>
        <v>0</v>
      </c>
      <c r="BG218" s="172">
        <f t="shared" si="36"/>
        <v>0</v>
      </c>
      <c r="BH218" s="172">
        <f t="shared" si="37"/>
        <v>0</v>
      </c>
      <c r="BI218" s="172">
        <f t="shared" si="38"/>
        <v>0</v>
      </c>
      <c r="BJ218" s="14" t="s">
        <v>83</v>
      </c>
      <c r="BK218" s="172">
        <f t="shared" si="39"/>
        <v>0</v>
      </c>
      <c r="BL218" s="14" t="s">
        <v>249</v>
      </c>
      <c r="BM218" s="171" t="s">
        <v>425</v>
      </c>
    </row>
    <row r="219" spans="1:65" s="2" customFormat="1" ht="21.75" customHeight="1">
      <c r="A219" s="29"/>
      <c r="B219" s="158"/>
      <c r="C219" s="159" t="s">
        <v>426</v>
      </c>
      <c r="D219" s="159" t="s">
        <v>142</v>
      </c>
      <c r="E219" s="160" t="s">
        <v>427</v>
      </c>
      <c r="F219" s="161" t="s">
        <v>428</v>
      </c>
      <c r="G219" s="162" t="s">
        <v>153</v>
      </c>
      <c r="H219" s="163">
        <v>2.6019999999999999</v>
      </c>
      <c r="I219" s="164"/>
      <c r="J219" s="165">
        <f t="shared" si="30"/>
        <v>0</v>
      </c>
      <c r="K219" s="166"/>
      <c r="L219" s="30"/>
      <c r="M219" s="167" t="s">
        <v>1</v>
      </c>
      <c r="N219" s="168" t="s">
        <v>40</v>
      </c>
      <c r="O219" s="55"/>
      <c r="P219" s="169">
        <f t="shared" si="31"/>
        <v>0</v>
      </c>
      <c r="Q219" s="169">
        <v>4.0000000000000002E-4</v>
      </c>
      <c r="R219" s="169">
        <f t="shared" si="32"/>
        <v>1.0407999999999999E-3</v>
      </c>
      <c r="S219" s="169">
        <v>0</v>
      </c>
      <c r="T219" s="170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249</v>
      </c>
      <c r="AT219" s="171" t="s">
        <v>142</v>
      </c>
      <c r="AU219" s="171" t="s">
        <v>85</v>
      </c>
      <c r="AY219" s="14" t="s">
        <v>139</v>
      </c>
      <c r="BE219" s="172">
        <f t="shared" si="34"/>
        <v>0</v>
      </c>
      <c r="BF219" s="172">
        <f t="shared" si="35"/>
        <v>0</v>
      </c>
      <c r="BG219" s="172">
        <f t="shared" si="36"/>
        <v>0</v>
      </c>
      <c r="BH219" s="172">
        <f t="shared" si="37"/>
        <v>0</v>
      </c>
      <c r="BI219" s="172">
        <f t="shared" si="38"/>
        <v>0</v>
      </c>
      <c r="BJ219" s="14" t="s">
        <v>83</v>
      </c>
      <c r="BK219" s="172">
        <f t="shared" si="39"/>
        <v>0</v>
      </c>
      <c r="BL219" s="14" t="s">
        <v>249</v>
      </c>
      <c r="BM219" s="171" t="s">
        <v>429</v>
      </c>
    </row>
    <row r="220" spans="1:65" s="2" customFormat="1" ht="33" customHeight="1">
      <c r="A220" s="29"/>
      <c r="B220" s="158"/>
      <c r="C220" s="173" t="s">
        <v>7</v>
      </c>
      <c r="D220" s="173" t="s">
        <v>217</v>
      </c>
      <c r="E220" s="174" t="s">
        <v>430</v>
      </c>
      <c r="F220" s="175" t="s">
        <v>431</v>
      </c>
      <c r="G220" s="176" t="s">
        <v>153</v>
      </c>
      <c r="H220" s="177">
        <v>2.992</v>
      </c>
      <c r="I220" s="178"/>
      <c r="J220" s="179">
        <f t="shared" si="30"/>
        <v>0</v>
      </c>
      <c r="K220" s="180"/>
      <c r="L220" s="181"/>
      <c r="M220" s="182" t="s">
        <v>1</v>
      </c>
      <c r="N220" s="183" t="s">
        <v>40</v>
      </c>
      <c r="O220" s="55"/>
      <c r="P220" s="169">
        <f t="shared" si="31"/>
        <v>0</v>
      </c>
      <c r="Q220" s="169">
        <v>4.7999999999999996E-3</v>
      </c>
      <c r="R220" s="169">
        <f t="shared" si="32"/>
        <v>1.4361599999999999E-2</v>
      </c>
      <c r="S220" s="169">
        <v>0</v>
      </c>
      <c r="T220" s="170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421</v>
      </c>
      <c r="AT220" s="171" t="s">
        <v>217</v>
      </c>
      <c r="AU220" s="171" t="s">
        <v>85</v>
      </c>
      <c r="AY220" s="14" t="s">
        <v>139</v>
      </c>
      <c r="BE220" s="172">
        <f t="shared" si="34"/>
        <v>0</v>
      </c>
      <c r="BF220" s="172">
        <f t="shared" si="35"/>
        <v>0</v>
      </c>
      <c r="BG220" s="172">
        <f t="shared" si="36"/>
        <v>0</v>
      </c>
      <c r="BH220" s="172">
        <f t="shared" si="37"/>
        <v>0</v>
      </c>
      <c r="BI220" s="172">
        <f t="shared" si="38"/>
        <v>0</v>
      </c>
      <c r="BJ220" s="14" t="s">
        <v>83</v>
      </c>
      <c r="BK220" s="172">
        <f t="shared" si="39"/>
        <v>0</v>
      </c>
      <c r="BL220" s="14" t="s">
        <v>249</v>
      </c>
      <c r="BM220" s="171" t="s">
        <v>432</v>
      </c>
    </row>
    <row r="221" spans="1:65" s="2" customFormat="1" ht="21.75" customHeight="1">
      <c r="A221" s="29"/>
      <c r="B221" s="158"/>
      <c r="C221" s="159" t="s">
        <v>433</v>
      </c>
      <c r="D221" s="159" t="s">
        <v>142</v>
      </c>
      <c r="E221" s="160" t="s">
        <v>434</v>
      </c>
      <c r="F221" s="161" t="s">
        <v>435</v>
      </c>
      <c r="G221" s="162" t="s">
        <v>370</v>
      </c>
      <c r="H221" s="163">
        <v>1.6E-2</v>
      </c>
      <c r="I221" s="164"/>
      <c r="J221" s="165">
        <f t="shared" si="30"/>
        <v>0</v>
      </c>
      <c r="K221" s="166"/>
      <c r="L221" s="30"/>
      <c r="M221" s="167" t="s">
        <v>1</v>
      </c>
      <c r="N221" s="168" t="s">
        <v>40</v>
      </c>
      <c r="O221" s="55"/>
      <c r="P221" s="169">
        <f t="shared" si="31"/>
        <v>0</v>
      </c>
      <c r="Q221" s="169">
        <v>0</v>
      </c>
      <c r="R221" s="169">
        <f t="shared" si="32"/>
        <v>0</v>
      </c>
      <c r="S221" s="169">
        <v>0</v>
      </c>
      <c r="T221" s="170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249</v>
      </c>
      <c r="AT221" s="171" t="s">
        <v>142</v>
      </c>
      <c r="AU221" s="171" t="s">
        <v>85</v>
      </c>
      <c r="AY221" s="14" t="s">
        <v>139</v>
      </c>
      <c r="BE221" s="172">
        <f t="shared" si="34"/>
        <v>0</v>
      </c>
      <c r="BF221" s="172">
        <f t="shared" si="35"/>
        <v>0</v>
      </c>
      <c r="BG221" s="172">
        <f t="shared" si="36"/>
        <v>0</v>
      </c>
      <c r="BH221" s="172">
        <f t="shared" si="37"/>
        <v>0</v>
      </c>
      <c r="BI221" s="172">
        <f t="shared" si="38"/>
        <v>0</v>
      </c>
      <c r="BJ221" s="14" t="s">
        <v>83</v>
      </c>
      <c r="BK221" s="172">
        <f t="shared" si="39"/>
        <v>0</v>
      </c>
      <c r="BL221" s="14" t="s">
        <v>249</v>
      </c>
      <c r="BM221" s="171" t="s">
        <v>436</v>
      </c>
    </row>
    <row r="222" spans="1:65" s="12" customFormat="1" ht="22.9" customHeight="1">
      <c r="B222" s="145"/>
      <c r="D222" s="146" t="s">
        <v>74</v>
      </c>
      <c r="E222" s="156" t="s">
        <v>437</v>
      </c>
      <c r="F222" s="156" t="s">
        <v>438</v>
      </c>
      <c r="I222" s="148"/>
      <c r="J222" s="157">
        <f>BK222</f>
        <v>0</v>
      </c>
      <c r="L222" s="145"/>
      <c r="M222" s="150"/>
      <c r="N222" s="151"/>
      <c r="O222" s="151"/>
      <c r="P222" s="152">
        <f>SUM(P223:P228)</f>
        <v>0</v>
      </c>
      <c r="Q222" s="151"/>
      <c r="R222" s="152">
        <f>SUM(R223:R228)</f>
        <v>0.61837180000000003</v>
      </c>
      <c r="S222" s="151"/>
      <c r="T222" s="153">
        <f>SUM(T223:T228)</f>
        <v>0.50895000000000001</v>
      </c>
      <c r="AR222" s="146" t="s">
        <v>85</v>
      </c>
      <c r="AT222" s="154" t="s">
        <v>74</v>
      </c>
      <c r="AU222" s="154" t="s">
        <v>83</v>
      </c>
      <c r="AY222" s="146" t="s">
        <v>139</v>
      </c>
      <c r="BK222" s="155">
        <f>SUM(BK223:BK228)</f>
        <v>0</v>
      </c>
    </row>
    <row r="223" spans="1:65" s="2" customFormat="1" ht="16.5" customHeight="1">
      <c r="A223" s="29"/>
      <c r="B223" s="158"/>
      <c r="C223" s="159" t="s">
        <v>439</v>
      </c>
      <c r="D223" s="159" t="s">
        <v>142</v>
      </c>
      <c r="E223" s="160" t="s">
        <v>440</v>
      </c>
      <c r="F223" s="161" t="s">
        <v>441</v>
      </c>
      <c r="G223" s="162" t="s">
        <v>153</v>
      </c>
      <c r="H223" s="163">
        <v>50.895000000000003</v>
      </c>
      <c r="I223" s="164"/>
      <c r="J223" s="165">
        <f t="shared" ref="J223:J228" si="40">ROUND(I223*H223,2)</f>
        <v>0</v>
      </c>
      <c r="K223" s="166"/>
      <c r="L223" s="30"/>
      <c r="M223" s="167" t="s">
        <v>1</v>
      </c>
      <c r="N223" s="168" t="s">
        <v>40</v>
      </c>
      <c r="O223" s="55"/>
      <c r="P223" s="169">
        <f t="shared" ref="P223:P228" si="41">O223*H223</f>
        <v>0</v>
      </c>
      <c r="Q223" s="169">
        <v>0</v>
      </c>
      <c r="R223" s="169">
        <f t="shared" ref="R223:R228" si="42">Q223*H223</f>
        <v>0</v>
      </c>
      <c r="S223" s="169">
        <v>0.01</v>
      </c>
      <c r="T223" s="170">
        <f t="shared" ref="T223:T228" si="43">S223*H223</f>
        <v>0.50895000000000001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249</v>
      </c>
      <c r="AT223" s="171" t="s">
        <v>142</v>
      </c>
      <c r="AU223" s="171" t="s">
        <v>85</v>
      </c>
      <c r="AY223" s="14" t="s">
        <v>139</v>
      </c>
      <c r="BE223" s="172">
        <f t="shared" ref="BE223:BE228" si="44">IF(N223="základní",J223,0)</f>
        <v>0</v>
      </c>
      <c r="BF223" s="172">
        <f t="shared" ref="BF223:BF228" si="45">IF(N223="snížená",J223,0)</f>
        <v>0</v>
      </c>
      <c r="BG223" s="172">
        <f t="shared" ref="BG223:BG228" si="46">IF(N223="zákl. přenesená",J223,0)</f>
        <v>0</v>
      </c>
      <c r="BH223" s="172">
        <f t="shared" ref="BH223:BH228" si="47">IF(N223="sníž. přenesená",J223,0)</f>
        <v>0</v>
      </c>
      <c r="BI223" s="172">
        <f t="shared" ref="BI223:BI228" si="48">IF(N223="nulová",J223,0)</f>
        <v>0</v>
      </c>
      <c r="BJ223" s="14" t="s">
        <v>83</v>
      </c>
      <c r="BK223" s="172">
        <f t="shared" ref="BK223:BK228" si="49">ROUND(I223*H223,2)</f>
        <v>0</v>
      </c>
      <c r="BL223" s="14" t="s">
        <v>249</v>
      </c>
      <c r="BM223" s="171" t="s">
        <v>442</v>
      </c>
    </row>
    <row r="224" spans="1:65" s="2" customFormat="1" ht="21.75" customHeight="1">
      <c r="A224" s="29"/>
      <c r="B224" s="158"/>
      <c r="C224" s="159" t="s">
        <v>443</v>
      </c>
      <c r="D224" s="159" t="s">
        <v>142</v>
      </c>
      <c r="E224" s="160" t="s">
        <v>444</v>
      </c>
      <c r="F224" s="161" t="s">
        <v>445</v>
      </c>
      <c r="G224" s="162" t="s">
        <v>153</v>
      </c>
      <c r="H224" s="163">
        <v>50.895000000000003</v>
      </c>
      <c r="I224" s="164"/>
      <c r="J224" s="165">
        <f t="shared" si="40"/>
        <v>0</v>
      </c>
      <c r="K224" s="166"/>
      <c r="L224" s="30"/>
      <c r="M224" s="167" t="s">
        <v>1</v>
      </c>
      <c r="N224" s="168" t="s">
        <v>40</v>
      </c>
      <c r="O224" s="55"/>
      <c r="P224" s="169">
        <f t="shared" si="41"/>
        <v>0</v>
      </c>
      <c r="Q224" s="169">
        <v>0</v>
      </c>
      <c r="R224" s="169">
        <f t="shared" si="42"/>
        <v>0</v>
      </c>
      <c r="S224" s="169">
        <v>0</v>
      </c>
      <c r="T224" s="170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249</v>
      </c>
      <c r="AT224" s="171" t="s">
        <v>142</v>
      </c>
      <c r="AU224" s="171" t="s">
        <v>85</v>
      </c>
      <c r="AY224" s="14" t="s">
        <v>139</v>
      </c>
      <c r="BE224" s="172">
        <f t="shared" si="44"/>
        <v>0</v>
      </c>
      <c r="BF224" s="172">
        <f t="shared" si="45"/>
        <v>0</v>
      </c>
      <c r="BG224" s="172">
        <f t="shared" si="46"/>
        <v>0</v>
      </c>
      <c r="BH224" s="172">
        <f t="shared" si="47"/>
        <v>0</v>
      </c>
      <c r="BI224" s="172">
        <f t="shared" si="48"/>
        <v>0</v>
      </c>
      <c r="BJ224" s="14" t="s">
        <v>83</v>
      </c>
      <c r="BK224" s="172">
        <f t="shared" si="49"/>
        <v>0</v>
      </c>
      <c r="BL224" s="14" t="s">
        <v>249</v>
      </c>
      <c r="BM224" s="171" t="s">
        <v>446</v>
      </c>
    </row>
    <row r="225" spans="1:65" s="2" customFormat="1" ht="44.25" customHeight="1">
      <c r="A225" s="29"/>
      <c r="B225" s="158"/>
      <c r="C225" s="173" t="s">
        <v>447</v>
      </c>
      <c r="D225" s="173" t="s">
        <v>217</v>
      </c>
      <c r="E225" s="174" t="s">
        <v>448</v>
      </c>
      <c r="F225" s="175" t="s">
        <v>449</v>
      </c>
      <c r="G225" s="176" t="s">
        <v>153</v>
      </c>
      <c r="H225" s="177">
        <v>58.529000000000003</v>
      </c>
      <c r="I225" s="178"/>
      <c r="J225" s="179">
        <f t="shared" si="40"/>
        <v>0</v>
      </c>
      <c r="K225" s="180"/>
      <c r="L225" s="181"/>
      <c r="M225" s="182" t="s">
        <v>1</v>
      </c>
      <c r="N225" s="183" t="s">
        <v>40</v>
      </c>
      <c r="O225" s="55"/>
      <c r="P225" s="169">
        <f t="shared" si="41"/>
        <v>0</v>
      </c>
      <c r="Q225" s="169">
        <v>4.7999999999999996E-3</v>
      </c>
      <c r="R225" s="169">
        <f t="shared" si="42"/>
        <v>0.2809392</v>
      </c>
      <c r="S225" s="169">
        <v>0</v>
      </c>
      <c r="T225" s="170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421</v>
      </c>
      <c r="AT225" s="171" t="s">
        <v>217</v>
      </c>
      <c r="AU225" s="171" t="s">
        <v>85</v>
      </c>
      <c r="AY225" s="14" t="s">
        <v>139</v>
      </c>
      <c r="BE225" s="172">
        <f t="shared" si="44"/>
        <v>0</v>
      </c>
      <c r="BF225" s="172">
        <f t="shared" si="45"/>
        <v>0</v>
      </c>
      <c r="BG225" s="172">
        <f t="shared" si="46"/>
        <v>0</v>
      </c>
      <c r="BH225" s="172">
        <f t="shared" si="47"/>
        <v>0</v>
      </c>
      <c r="BI225" s="172">
        <f t="shared" si="48"/>
        <v>0</v>
      </c>
      <c r="BJ225" s="14" t="s">
        <v>83</v>
      </c>
      <c r="BK225" s="172">
        <f t="shared" si="49"/>
        <v>0</v>
      </c>
      <c r="BL225" s="14" t="s">
        <v>249</v>
      </c>
      <c r="BM225" s="171" t="s">
        <v>450</v>
      </c>
    </row>
    <row r="226" spans="1:65" s="2" customFormat="1" ht="21.75" customHeight="1">
      <c r="A226" s="29"/>
      <c r="B226" s="158"/>
      <c r="C226" s="159" t="s">
        <v>451</v>
      </c>
      <c r="D226" s="159" t="s">
        <v>142</v>
      </c>
      <c r="E226" s="160" t="s">
        <v>452</v>
      </c>
      <c r="F226" s="161" t="s">
        <v>453</v>
      </c>
      <c r="G226" s="162" t="s">
        <v>153</v>
      </c>
      <c r="H226" s="163">
        <v>50.895000000000003</v>
      </c>
      <c r="I226" s="164"/>
      <c r="J226" s="165">
        <f t="shared" si="40"/>
        <v>0</v>
      </c>
      <c r="K226" s="166"/>
      <c r="L226" s="30"/>
      <c r="M226" s="167" t="s">
        <v>1</v>
      </c>
      <c r="N226" s="168" t="s">
        <v>40</v>
      </c>
      <c r="O226" s="55"/>
      <c r="P226" s="169">
        <f t="shared" si="41"/>
        <v>0</v>
      </c>
      <c r="Q226" s="169">
        <v>8.8000000000000003E-4</v>
      </c>
      <c r="R226" s="169">
        <f t="shared" si="42"/>
        <v>4.4787600000000004E-2</v>
      </c>
      <c r="S226" s="169">
        <v>0</v>
      </c>
      <c r="T226" s="170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249</v>
      </c>
      <c r="AT226" s="171" t="s">
        <v>142</v>
      </c>
      <c r="AU226" s="171" t="s">
        <v>85</v>
      </c>
      <c r="AY226" s="14" t="s">
        <v>139</v>
      </c>
      <c r="BE226" s="172">
        <f t="shared" si="44"/>
        <v>0</v>
      </c>
      <c r="BF226" s="172">
        <f t="shared" si="45"/>
        <v>0</v>
      </c>
      <c r="BG226" s="172">
        <f t="shared" si="46"/>
        <v>0</v>
      </c>
      <c r="BH226" s="172">
        <f t="shared" si="47"/>
        <v>0</v>
      </c>
      <c r="BI226" s="172">
        <f t="shared" si="48"/>
        <v>0</v>
      </c>
      <c r="BJ226" s="14" t="s">
        <v>83</v>
      </c>
      <c r="BK226" s="172">
        <f t="shared" si="49"/>
        <v>0</v>
      </c>
      <c r="BL226" s="14" t="s">
        <v>249</v>
      </c>
      <c r="BM226" s="171" t="s">
        <v>454</v>
      </c>
    </row>
    <row r="227" spans="1:65" s="2" customFormat="1" ht="33" customHeight="1">
      <c r="A227" s="29"/>
      <c r="B227" s="158"/>
      <c r="C227" s="173" t="s">
        <v>455</v>
      </c>
      <c r="D227" s="173" t="s">
        <v>217</v>
      </c>
      <c r="E227" s="174" t="s">
        <v>456</v>
      </c>
      <c r="F227" s="175" t="s">
        <v>457</v>
      </c>
      <c r="G227" s="176" t="s">
        <v>153</v>
      </c>
      <c r="H227" s="177">
        <v>58.529000000000003</v>
      </c>
      <c r="I227" s="178"/>
      <c r="J227" s="179">
        <f t="shared" si="40"/>
        <v>0</v>
      </c>
      <c r="K227" s="180"/>
      <c r="L227" s="181"/>
      <c r="M227" s="182" t="s">
        <v>1</v>
      </c>
      <c r="N227" s="183" t="s">
        <v>40</v>
      </c>
      <c r="O227" s="55"/>
      <c r="P227" s="169">
        <f t="shared" si="41"/>
        <v>0</v>
      </c>
      <c r="Q227" s="169">
        <v>5.0000000000000001E-3</v>
      </c>
      <c r="R227" s="169">
        <f t="shared" si="42"/>
        <v>0.29264500000000004</v>
      </c>
      <c r="S227" s="169">
        <v>0</v>
      </c>
      <c r="T227" s="170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421</v>
      </c>
      <c r="AT227" s="171" t="s">
        <v>217</v>
      </c>
      <c r="AU227" s="171" t="s">
        <v>85</v>
      </c>
      <c r="AY227" s="14" t="s">
        <v>139</v>
      </c>
      <c r="BE227" s="172">
        <f t="shared" si="44"/>
        <v>0</v>
      </c>
      <c r="BF227" s="172">
        <f t="shared" si="45"/>
        <v>0</v>
      </c>
      <c r="BG227" s="172">
        <f t="shared" si="46"/>
        <v>0</v>
      </c>
      <c r="BH227" s="172">
        <f t="shared" si="47"/>
        <v>0</v>
      </c>
      <c r="BI227" s="172">
        <f t="shared" si="48"/>
        <v>0</v>
      </c>
      <c r="BJ227" s="14" t="s">
        <v>83</v>
      </c>
      <c r="BK227" s="172">
        <f t="shared" si="49"/>
        <v>0</v>
      </c>
      <c r="BL227" s="14" t="s">
        <v>249</v>
      </c>
      <c r="BM227" s="171" t="s">
        <v>458</v>
      </c>
    </row>
    <row r="228" spans="1:65" s="2" customFormat="1" ht="21.75" customHeight="1">
      <c r="A228" s="29"/>
      <c r="B228" s="158"/>
      <c r="C228" s="159" t="s">
        <v>459</v>
      </c>
      <c r="D228" s="159" t="s">
        <v>142</v>
      </c>
      <c r="E228" s="160" t="s">
        <v>460</v>
      </c>
      <c r="F228" s="161" t="s">
        <v>461</v>
      </c>
      <c r="G228" s="162" t="s">
        <v>370</v>
      </c>
      <c r="H228" s="163">
        <v>0.61799999999999999</v>
      </c>
      <c r="I228" s="164"/>
      <c r="J228" s="165">
        <f t="shared" si="40"/>
        <v>0</v>
      </c>
      <c r="K228" s="166"/>
      <c r="L228" s="30"/>
      <c r="M228" s="167" t="s">
        <v>1</v>
      </c>
      <c r="N228" s="168" t="s">
        <v>40</v>
      </c>
      <c r="O228" s="55"/>
      <c r="P228" s="169">
        <f t="shared" si="41"/>
        <v>0</v>
      </c>
      <c r="Q228" s="169">
        <v>0</v>
      </c>
      <c r="R228" s="169">
        <f t="shared" si="42"/>
        <v>0</v>
      </c>
      <c r="S228" s="169">
        <v>0</v>
      </c>
      <c r="T228" s="170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249</v>
      </c>
      <c r="AT228" s="171" t="s">
        <v>142</v>
      </c>
      <c r="AU228" s="171" t="s">
        <v>85</v>
      </c>
      <c r="AY228" s="14" t="s">
        <v>139</v>
      </c>
      <c r="BE228" s="172">
        <f t="shared" si="44"/>
        <v>0</v>
      </c>
      <c r="BF228" s="172">
        <f t="shared" si="45"/>
        <v>0</v>
      </c>
      <c r="BG228" s="172">
        <f t="shared" si="46"/>
        <v>0</v>
      </c>
      <c r="BH228" s="172">
        <f t="shared" si="47"/>
        <v>0</v>
      </c>
      <c r="BI228" s="172">
        <f t="shared" si="48"/>
        <v>0</v>
      </c>
      <c r="BJ228" s="14" t="s">
        <v>83</v>
      </c>
      <c r="BK228" s="172">
        <f t="shared" si="49"/>
        <v>0</v>
      </c>
      <c r="BL228" s="14" t="s">
        <v>249</v>
      </c>
      <c r="BM228" s="171" t="s">
        <v>462</v>
      </c>
    </row>
    <row r="229" spans="1:65" s="12" customFormat="1" ht="22.9" customHeight="1">
      <c r="B229" s="145"/>
      <c r="D229" s="146" t="s">
        <v>74</v>
      </c>
      <c r="E229" s="156" t="s">
        <v>463</v>
      </c>
      <c r="F229" s="156" t="s">
        <v>464</v>
      </c>
      <c r="I229" s="148"/>
      <c r="J229" s="157">
        <f>BK229</f>
        <v>0</v>
      </c>
      <c r="L229" s="145"/>
      <c r="M229" s="150"/>
      <c r="N229" s="151"/>
      <c r="O229" s="151"/>
      <c r="P229" s="152">
        <f>SUM(P230:P233)</f>
        <v>0</v>
      </c>
      <c r="Q229" s="151"/>
      <c r="R229" s="152">
        <f>SUM(R230:R233)</f>
        <v>6.2356E-3</v>
      </c>
      <c r="S229" s="151"/>
      <c r="T229" s="153">
        <f>SUM(T230:T233)</f>
        <v>1.48478E-2</v>
      </c>
      <c r="AR229" s="146" t="s">
        <v>85</v>
      </c>
      <c r="AT229" s="154" t="s">
        <v>74</v>
      </c>
      <c r="AU229" s="154" t="s">
        <v>83</v>
      </c>
      <c r="AY229" s="146" t="s">
        <v>139</v>
      </c>
      <c r="BK229" s="155">
        <f>SUM(BK230:BK233)</f>
        <v>0</v>
      </c>
    </row>
    <row r="230" spans="1:65" s="2" customFormat="1" ht="21.75" customHeight="1">
      <c r="A230" s="29"/>
      <c r="B230" s="158"/>
      <c r="C230" s="159" t="s">
        <v>465</v>
      </c>
      <c r="D230" s="159" t="s">
        <v>142</v>
      </c>
      <c r="E230" s="160" t="s">
        <v>466</v>
      </c>
      <c r="F230" s="161" t="s">
        <v>467</v>
      </c>
      <c r="G230" s="162" t="s">
        <v>153</v>
      </c>
      <c r="H230" s="163">
        <v>4.367</v>
      </c>
      <c r="I230" s="164"/>
      <c r="J230" s="165">
        <f>ROUND(I230*H230,2)</f>
        <v>0</v>
      </c>
      <c r="K230" s="166"/>
      <c r="L230" s="30"/>
      <c r="M230" s="167" t="s">
        <v>1</v>
      </c>
      <c r="N230" s="168" t="s">
        <v>40</v>
      </c>
      <c r="O230" s="55"/>
      <c r="P230" s="169">
        <f>O230*H230</f>
        <v>0</v>
      </c>
      <c r="Q230" s="169">
        <v>0</v>
      </c>
      <c r="R230" s="169">
        <f>Q230*H230</f>
        <v>0</v>
      </c>
      <c r="S230" s="169">
        <v>3.3999999999999998E-3</v>
      </c>
      <c r="T230" s="170">
        <f>S230*H230</f>
        <v>1.48478E-2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249</v>
      </c>
      <c r="AT230" s="171" t="s">
        <v>142</v>
      </c>
      <c r="AU230" s="171" t="s">
        <v>85</v>
      </c>
      <c r="AY230" s="14" t="s">
        <v>139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4" t="s">
        <v>83</v>
      </c>
      <c r="BK230" s="172">
        <f>ROUND(I230*H230,2)</f>
        <v>0</v>
      </c>
      <c r="BL230" s="14" t="s">
        <v>249</v>
      </c>
      <c r="BM230" s="171" t="s">
        <v>468</v>
      </c>
    </row>
    <row r="231" spans="1:65" s="2" customFormat="1" ht="21.75" customHeight="1">
      <c r="A231" s="29"/>
      <c r="B231" s="158"/>
      <c r="C231" s="159" t="s">
        <v>469</v>
      </c>
      <c r="D231" s="159" t="s">
        <v>142</v>
      </c>
      <c r="E231" s="160" t="s">
        <v>470</v>
      </c>
      <c r="F231" s="161" t="s">
        <v>471</v>
      </c>
      <c r="G231" s="162" t="s">
        <v>153</v>
      </c>
      <c r="H231" s="163">
        <v>4.367</v>
      </c>
      <c r="I231" s="164"/>
      <c r="J231" s="165">
        <f>ROUND(I231*H231,2)</f>
        <v>0</v>
      </c>
      <c r="K231" s="166"/>
      <c r="L231" s="30"/>
      <c r="M231" s="167" t="s">
        <v>1</v>
      </c>
      <c r="N231" s="168" t="s">
        <v>40</v>
      </c>
      <c r="O231" s="55"/>
      <c r="P231" s="169">
        <f>O231*H231</f>
        <v>0</v>
      </c>
      <c r="Q231" s="169">
        <v>0</v>
      </c>
      <c r="R231" s="169">
        <f>Q231*H231</f>
        <v>0</v>
      </c>
      <c r="S231" s="169">
        <v>0</v>
      </c>
      <c r="T231" s="170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249</v>
      </c>
      <c r="AT231" s="171" t="s">
        <v>142</v>
      </c>
      <c r="AU231" s="171" t="s">
        <v>85</v>
      </c>
      <c r="AY231" s="14" t="s">
        <v>139</v>
      </c>
      <c r="BE231" s="172">
        <f>IF(N231="základní",J231,0)</f>
        <v>0</v>
      </c>
      <c r="BF231" s="172">
        <f>IF(N231="snížená",J231,0)</f>
        <v>0</v>
      </c>
      <c r="BG231" s="172">
        <f>IF(N231="zákl. přenesená",J231,0)</f>
        <v>0</v>
      </c>
      <c r="BH231" s="172">
        <f>IF(N231="sníž. přenesená",J231,0)</f>
        <v>0</v>
      </c>
      <c r="BI231" s="172">
        <f>IF(N231="nulová",J231,0)</f>
        <v>0</v>
      </c>
      <c r="BJ231" s="14" t="s">
        <v>83</v>
      </c>
      <c r="BK231" s="172">
        <f>ROUND(I231*H231,2)</f>
        <v>0</v>
      </c>
      <c r="BL231" s="14" t="s">
        <v>249</v>
      </c>
      <c r="BM231" s="171" t="s">
        <v>472</v>
      </c>
    </row>
    <row r="232" spans="1:65" s="2" customFormat="1" ht="21.75" customHeight="1">
      <c r="A232" s="29"/>
      <c r="B232" s="158"/>
      <c r="C232" s="173" t="s">
        <v>473</v>
      </c>
      <c r="D232" s="173" t="s">
        <v>217</v>
      </c>
      <c r="E232" s="174" t="s">
        <v>474</v>
      </c>
      <c r="F232" s="175" t="s">
        <v>475</v>
      </c>
      <c r="G232" s="176" t="s">
        <v>153</v>
      </c>
      <c r="H232" s="177">
        <v>4.4539999999999997</v>
      </c>
      <c r="I232" s="178"/>
      <c r="J232" s="179">
        <f>ROUND(I232*H232,2)</f>
        <v>0</v>
      </c>
      <c r="K232" s="180"/>
      <c r="L232" s="181"/>
      <c r="M232" s="182" t="s">
        <v>1</v>
      </c>
      <c r="N232" s="183" t="s">
        <v>40</v>
      </c>
      <c r="O232" s="55"/>
      <c r="P232" s="169">
        <f>O232*H232</f>
        <v>0</v>
      </c>
      <c r="Q232" s="169">
        <v>1.4E-3</v>
      </c>
      <c r="R232" s="169">
        <f>Q232*H232</f>
        <v>6.2356E-3</v>
      </c>
      <c r="S232" s="169">
        <v>0</v>
      </c>
      <c r="T232" s="17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421</v>
      </c>
      <c r="AT232" s="171" t="s">
        <v>217</v>
      </c>
      <c r="AU232" s="171" t="s">
        <v>85</v>
      </c>
      <c r="AY232" s="14" t="s">
        <v>139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4" t="s">
        <v>83</v>
      </c>
      <c r="BK232" s="172">
        <f>ROUND(I232*H232,2)</f>
        <v>0</v>
      </c>
      <c r="BL232" s="14" t="s">
        <v>249</v>
      </c>
      <c r="BM232" s="171" t="s">
        <v>476</v>
      </c>
    </row>
    <row r="233" spans="1:65" s="2" customFormat="1" ht="21.75" customHeight="1">
      <c r="A233" s="29"/>
      <c r="B233" s="158"/>
      <c r="C233" s="159" t="s">
        <v>477</v>
      </c>
      <c r="D233" s="159" t="s">
        <v>142</v>
      </c>
      <c r="E233" s="160" t="s">
        <v>478</v>
      </c>
      <c r="F233" s="161" t="s">
        <v>479</v>
      </c>
      <c r="G233" s="162" t="s">
        <v>370</v>
      </c>
      <c r="H233" s="163">
        <v>6.0000000000000001E-3</v>
      </c>
      <c r="I233" s="164"/>
      <c r="J233" s="165">
        <f>ROUND(I233*H233,2)</f>
        <v>0</v>
      </c>
      <c r="K233" s="166"/>
      <c r="L233" s="30"/>
      <c r="M233" s="167" t="s">
        <v>1</v>
      </c>
      <c r="N233" s="168" t="s">
        <v>40</v>
      </c>
      <c r="O233" s="55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249</v>
      </c>
      <c r="AT233" s="171" t="s">
        <v>142</v>
      </c>
      <c r="AU233" s="171" t="s">
        <v>85</v>
      </c>
      <c r="AY233" s="14" t="s">
        <v>139</v>
      </c>
      <c r="BE233" s="172">
        <f>IF(N233="základní",J233,0)</f>
        <v>0</v>
      </c>
      <c r="BF233" s="172">
        <f>IF(N233="snížená",J233,0)</f>
        <v>0</v>
      </c>
      <c r="BG233" s="172">
        <f>IF(N233="zákl. přenesená",J233,0)</f>
        <v>0</v>
      </c>
      <c r="BH233" s="172">
        <f>IF(N233="sníž. přenesená",J233,0)</f>
        <v>0</v>
      </c>
      <c r="BI233" s="172">
        <f>IF(N233="nulová",J233,0)</f>
        <v>0</v>
      </c>
      <c r="BJ233" s="14" t="s">
        <v>83</v>
      </c>
      <c r="BK233" s="172">
        <f>ROUND(I233*H233,2)</f>
        <v>0</v>
      </c>
      <c r="BL233" s="14" t="s">
        <v>249</v>
      </c>
      <c r="BM233" s="171" t="s">
        <v>480</v>
      </c>
    </row>
    <row r="234" spans="1:65" s="12" customFormat="1" ht="22.9" customHeight="1">
      <c r="B234" s="145"/>
      <c r="D234" s="146" t="s">
        <v>74</v>
      </c>
      <c r="E234" s="156" t="s">
        <v>481</v>
      </c>
      <c r="F234" s="156" t="s">
        <v>482</v>
      </c>
      <c r="I234" s="148"/>
      <c r="J234" s="157">
        <f>BK234</f>
        <v>0</v>
      </c>
      <c r="L234" s="145"/>
      <c r="M234" s="150"/>
      <c r="N234" s="151"/>
      <c r="O234" s="151"/>
      <c r="P234" s="152">
        <f>SUM(P235:P243)</f>
        <v>0</v>
      </c>
      <c r="Q234" s="151"/>
      <c r="R234" s="152">
        <f>SUM(R235:R243)</f>
        <v>1.787E-2</v>
      </c>
      <c r="S234" s="151"/>
      <c r="T234" s="153">
        <f>SUM(T235:T243)</f>
        <v>2.2249999999999999E-2</v>
      </c>
      <c r="AR234" s="146" t="s">
        <v>85</v>
      </c>
      <c r="AT234" s="154" t="s">
        <v>74</v>
      </c>
      <c r="AU234" s="154" t="s">
        <v>83</v>
      </c>
      <c r="AY234" s="146" t="s">
        <v>139</v>
      </c>
      <c r="BK234" s="155">
        <f>SUM(BK235:BK243)</f>
        <v>0</v>
      </c>
    </row>
    <row r="235" spans="1:65" s="2" customFormat="1" ht="16.5" customHeight="1">
      <c r="A235" s="29"/>
      <c r="B235" s="158"/>
      <c r="C235" s="159" t="s">
        <v>483</v>
      </c>
      <c r="D235" s="159" t="s">
        <v>142</v>
      </c>
      <c r="E235" s="160" t="s">
        <v>484</v>
      </c>
      <c r="F235" s="161" t="s">
        <v>485</v>
      </c>
      <c r="G235" s="162" t="s">
        <v>169</v>
      </c>
      <c r="H235" s="163">
        <v>1</v>
      </c>
      <c r="I235" s="164"/>
      <c r="J235" s="165">
        <f t="shared" ref="J235:J243" si="50">ROUND(I235*H235,2)</f>
        <v>0</v>
      </c>
      <c r="K235" s="166"/>
      <c r="L235" s="30"/>
      <c r="M235" s="167" t="s">
        <v>1</v>
      </c>
      <c r="N235" s="168" t="s">
        <v>40</v>
      </c>
      <c r="O235" s="55"/>
      <c r="P235" s="169">
        <f t="shared" ref="P235:P243" si="51">O235*H235</f>
        <v>0</v>
      </c>
      <c r="Q235" s="169">
        <v>0</v>
      </c>
      <c r="R235" s="169">
        <f t="shared" ref="R235:R243" si="52">Q235*H235</f>
        <v>0</v>
      </c>
      <c r="S235" s="169">
        <v>0</v>
      </c>
      <c r="T235" s="170">
        <f t="shared" ref="T235:T243" si="53"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249</v>
      </c>
      <c r="AT235" s="171" t="s">
        <v>142</v>
      </c>
      <c r="AU235" s="171" t="s">
        <v>85</v>
      </c>
      <c r="AY235" s="14" t="s">
        <v>139</v>
      </c>
      <c r="BE235" s="172">
        <f t="shared" ref="BE235:BE243" si="54">IF(N235="základní",J235,0)</f>
        <v>0</v>
      </c>
      <c r="BF235" s="172">
        <f t="shared" ref="BF235:BF243" si="55">IF(N235="snížená",J235,0)</f>
        <v>0</v>
      </c>
      <c r="BG235" s="172">
        <f t="shared" ref="BG235:BG243" si="56">IF(N235="zákl. přenesená",J235,0)</f>
        <v>0</v>
      </c>
      <c r="BH235" s="172">
        <f t="shared" ref="BH235:BH243" si="57">IF(N235="sníž. přenesená",J235,0)</f>
        <v>0</v>
      </c>
      <c r="BI235" s="172">
        <f t="shared" ref="BI235:BI243" si="58">IF(N235="nulová",J235,0)</f>
        <v>0</v>
      </c>
      <c r="BJ235" s="14" t="s">
        <v>83</v>
      </c>
      <c r="BK235" s="172">
        <f t="shared" ref="BK235:BK243" si="59">ROUND(I235*H235,2)</f>
        <v>0</v>
      </c>
      <c r="BL235" s="14" t="s">
        <v>249</v>
      </c>
      <c r="BM235" s="171" t="s">
        <v>486</v>
      </c>
    </row>
    <row r="236" spans="1:65" s="2" customFormat="1" ht="16.5" customHeight="1">
      <c r="A236" s="29"/>
      <c r="B236" s="158"/>
      <c r="C236" s="159" t="s">
        <v>257</v>
      </c>
      <c r="D236" s="159" t="s">
        <v>142</v>
      </c>
      <c r="E236" s="160" t="s">
        <v>487</v>
      </c>
      <c r="F236" s="161" t="s">
        <v>488</v>
      </c>
      <c r="G236" s="162" t="s">
        <v>214</v>
      </c>
      <c r="H236" s="163">
        <v>1</v>
      </c>
      <c r="I236" s="164"/>
      <c r="J236" s="165">
        <f t="shared" si="50"/>
        <v>0</v>
      </c>
      <c r="K236" s="166"/>
      <c r="L236" s="30"/>
      <c r="M236" s="167" t="s">
        <v>1</v>
      </c>
      <c r="N236" s="168" t="s">
        <v>40</v>
      </c>
      <c r="O236" s="55"/>
      <c r="P236" s="169">
        <f t="shared" si="51"/>
        <v>0</v>
      </c>
      <c r="Q236" s="169">
        <v>0</v>
      </c>
      <c r="R236" s="169">
        <f t="shared" si="52"/>
        <v>0</v>
      </c>
      <c r="S236" s="169">
        <v>1.98E-3</v>
      </c>
      <c r="T236" s="170">
        <f t="shared" si="53"/>
        <v>1.98E-3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249</v>
      </c>
      <c r="AT236" s="171" t="s">
        <v>142</v>
      </c>
      <c r="AU236" s="171" t="s">
        <v>85</v>
      </c>
      <c r="AY236" s="14" t="s">
        <v>139</v>
      </c>
      <c r="BE236" s="172">
        <f t="shared" si="54"/>
        <v>0</v>
      </c>
      <c r="BF236" s="172">
        <f t="shared" si="55"/>
        <v>0</v>
      </c>
      <c r="BG236" s="172">
        <f t="shared" si="56"/>
        <v>0</v>
      </c>
      <c r="BH236" s="172">
        <f t="shared" si="57"/>
        <v>0</v>
      </c>
      <c r="BI236" s="172">
        <f t="shared" si="58"/>
        <v>0</v>
      </c>
      <c r="BJ236" s="14" t="s">
        <v>83</v>
      </c>
      <c r="BK236" s="172">
        <f t="shared" si="59"/>
        <v>0</v>
      </c>
      <c r="BL236" s="14" t="s">
        <v>249</v>
      </c>
      <c r="BM236" s="171" t="s">
        <v>489</v>
      </c>
    </row>
    <row r="237" spans="1:65" s="2" customFormat="1" ht="16.5" customHeight="1">
      <c r="A237" s="29"/>
      <c r="B237" s="158"/>
      <c r="C237" s="159" t="s">
        <v>490</v>
      </c>
      <c r="D237" s="159" t="s">
        <v>142</v>
      </c>
      <c r="E237" s="160" t="s">
        <v>491</v>
      </c>
      <c r="F237" s="161" t="s">
        <v>492</v>
      </c>
      <c r="G237" s="162" t="s">
        <v>169</v>
      </c>
      <c r="H237" s="163">
        <v>1</v>
      </c>
      <c r="I237" s="164"/>
      <c r="J237" s="165">
        <f t="shared" si="50"/>
        <v>0</v>
      </c>
      <c r="K237" s="166"/>
      <c r="L237" s="30"/>
      <c r="M237" s="167" t="s">
        <v>1</v>
      </c>
      <c r="N237" s="168" t="s">
        <v>40</v>
      </c>
      <c r="O237" s="55"/>
      <c r="P237" s="169">
        <f t="shared" si="51"/>
        <v>0</v>
      </c>
      <c r="Q237" s="169">
        <v>1E-3</v>
      </c>
      <c r="R237" s="169">
        <f t="shared" si="52"/>
        <v>1E-3</v>
      </c>
      <c r="S237" s="169">
        <v>0</v>
      </c>
      <c r="T237" s="170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249</v>
      </c>
      <c r="AT237" s="171" t="s">
        <v>142</v>
      </c>
      <c r="AU237" s="171" t="s">
        <v>85</v>
      </c>
      <c r="AY237" s="14" t="s">
        <v>139</v>
      </c>
      <c r="BE237" s="172">
        <f t="shared" si="54"/>
        <v>0</v>
      </c>
      <c r="BF237" s="172">
        <f t="shared" si="55"/>
        <v>0</v>
      </c>
      <c r="BG237" s="172">
        <f t="shared" si="56"/>
        <v>0</v>
      </c>
      <c r="BH237" s="172">
        <f t="shared" si="57"/>
        <v>0</v>
      </c>
      <c r="BI237" s="172">
        <f t="shared" si="58"/>
        <v>0</v>
      </c>
      <c r="BJ237" s="14" t="s">
        <v>83</v>
      </c>
      <c r="BK237" s="172">
        <f t="shared" si="59"/>
        <v>0</v>
      </c>
      <c r="BL237" s="14" t="s">
        <v>249</v>
      </c>
      <c r="BM237" s="171" t="s">
        <v>493</v>
      </c>
    </row>
    <row r="238" spans="1:65" s="2" customFormat="1" ht="16.5" customHeight="1">
      <c r="A238" s="29"/>
      <c r="B238" s="158"/>
      <c r="C238" s="159" t="s">
        <v>494</v>
      </c>
      <c r="D238" s="159" t="s">
        <v>142</v>
      </c>
      <c r="E238" s="160" t="s">
        <v>495</v>
      </c>
      <c r="F238" s="161" t="s">
        <v>496</v>
      </c>
      <c r="G238" s="162" t="s">
        <v>214</v>
      </c>
      <c r="H238" s="163">
        <v>3.5</v>
      </c>
      <c r="I238" s="164"/>
      <c r="J238" s="165">
        <f t="shared" si="50"/>
        <v>0</v>
      </c>
      <c r="K238" s="166"/>
      <c r="L238" s="30"/>
      <c r="M238" s="167" t="s">
        <v>1</v>
      </c>
      <c r="N238" s="168" t="s">
        <v>40</v>
      </c>
      <c r="O238" s="55"/>
      <c r="P238" s="169">
        <f t="shared" si="51"/>
        <v>0</v>
      </c>
      <c r="Q238" s="169">
        <v>1.42E-3</v>
      </c>
      <c r="R238" s="169">
        <f t="shared" si="52"/>
        <v>4.9700000000000005E-3</v>
      </c>
      <c r="S238" s="169">
        <v>0</v>
      </c>
      <c r="T238" s="170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249</v>
      </c>
      <c r="AT238" s="171" t="s">
        <v>142</v>
      </c>
      <c r="AU238" s="171" t="s">
        <v>85</v>
      </c>
      <c r="AY238" s="14" t="s">
        <v>139</v>
      </c>
      <c r="BE238" s="172">
        <f t="shared" si="54"/>
        <v>0</v>
      </c>
      <c r="BF238" s="172">
        <f t="shared" si="55"/>
        <v>0</v>
      </c>
      <c r="BG238" s="172">
        <f t="shared" si="56"/>
        <v>0</v>
      </c>
      <c r="BH238" s="172">
        <f t="shared" si="57"/>
        <v>0</v>
      </c>
      <c r="BI238" s="172">
        <f t="shared" si="58"/>
        <v>0</v>
      </c>
      <c r="BJ238" s="14" t="s">
        <v>83</v>
      </c>
      <c r="BK238" s="172">
        <f t="shared" si="59"/>
        <v>0</v>
      </c>
      <c r="BL238" s="14" t="s">
        <v>249</v>
      </c>
      <c r="BM238" s="171" t="s">
        <v>497</v>
      </c>
    </row>
    <row r="239" spans="1:65" s="2" customFormat="1" ht="16.5" customHeight="1">
      <c r="A239" s="29"/>
      <c r="B239" s="158"/>
      <c r="C239" s="159" t="s">
        <v>498</v>
      </c>
      <c r="D239" s="159" t="s">
        <v>142</v>
      </c>
      <c r="E239" s="160" t="s">
        <v>499</v>
      </c>
      <c r="F239" s="161" t="s">
        <v>500</v>
      </c>
      <c r="G239" s="162" t="s">
        <v>169</v>
      </c>
      <c r="H239" s="163">
        <v>2</v>
      </c>
      <c r="I239" s="164"/>
      <c r="J239" s="165">
        <f t="shared" si="50"/>
        <v>0</v>
      </c>
      <c r="K239" s="166"/>
      <c r="L239" s="30"/>
      <c r="M239" s="167" t="s">
        <v>1</v>
      </c>
      <c r="N239" s="168" t="s">
        <v>40</v>
      </c>
      <c r="O239" s="55"/>
      <c r="P239" s="169">
        <f t="shared" si="51"/>
        <v>0</v>
      </c>
      <c r="Q239" s="169">
        <v>0</v>
      </c>
      <c r="R239" s="169">
        <f t="shared" si="52"/>
        <v>0</v>
      </c>
      <c r="S239" s="169">
        <v>0</v>
      </c>
      <c r="T239" s="170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249</v>
      </c>
      <c r="AT239" s="171" t="s">
        <v>142</v>
      </c>
      <c r="AU239" s="171" t="s">
        <v>85</v>
      </c>
      <c r="AY239" s="14" t="s">
        <v>139</v>
      </c>
      <c r="BE239" s="172">
        <f t="shared" si="54"/>
        <v>0</v>
      </c>
      <c r="BF239" s="172">
        <f t="shared" si="55"/>
        <v>0</v>
      </c>
      <c r="BG239" s="172">
        <f t="shared" si="56"/>
        <v>0</v>
      </c>
      <c r="BH239" s="172">
        <f t="shared" si="57"/>
        <v>0</v>
      </c>
      <c r="BI239" s="172">
        <f t="shared" si="58"/>
        <v>0</v>
      </c>
      <c r="BJ239" s="14" t="s">
        <v>83</v>
      </c>
      <c r="BK239" s="172">
        <f t="shared" si="59"/>
        <v>0</v>
      </c>
      <c r="BL239" s="14" t="s">
        <v>249</v>
      </c>
      <c r="BM239" s="171" t="s">
        <v>501</v>
      </c>
    </row>
    <row r="240" spans="1:65" s="2" customFormat="1" ht="16.5" customHeight="1">
      <c r="A240" s="29"/>
      <c r="B240" s="158"/>
      <c r="C240" s="159" t="s">
        <v>220</v>
      </c>
      <c r="D240" s="159" t="s">
        <v>142</v>
      </c>
      <c r="E240" s="160" t="s">
        <v>502</v>
      </c>
      <c r="F240" s="161" t="s">
        <v>503</v>
      </c>
      <c r="G240" s="162" t="s">
        <v>169</v>
      </c>
      <c r="H240" s="163">
        <v>1</v>
      </c>
      <c r="I240" s="164"/>
      <c r="J240" s="165">
        <f t="shared" si="50"/>
        <v>0</v>
      </c>
      <c r="K240" s="166"/>
      <c r="L240" s="30"/>
      <c r="M240" s="167" t="s">
        <v>1</v>
      </c>
      <c r="N240" s="168" t="s">
        <v>40</v>
      </c>
      <c r="O240" s="55"/>
      <c r="P240" s="169">
        <f t="shared" si="51"/>
        <v>0</v>
      </c>
      <c r="Q240" s="169">
        <v>0</v>
      </c>
      <c r="R240" s="169">
        <f t="shared" si="52"/>
        <v>0</v>
      </c>
      <c r="S240" s="169">
        <v>2.027E-2</v>
      </c>
      <c r="T240" s="170">
        <f t="shared" si="53"/>
        <v>2.027E-2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249</v>
      </c>
      <c r="AT240" s="171" t="s">
        <v>142</v>
      </c>
      <c r="AU240" s="171" t="s">
        <v>85</v>
      </c>
      <c r="AY240" s="14" t="s">
        <v>139</v>
      </c>
      <c r="BE240" s="172">
        <f t="shared" si="54"/>
        <v>0</v>
      </c>
      <c r="BF240" s="172">
        <f t="shared" si="55"/>
        <v>0</v>
      </c>
      <c r="BG240" s="172">
        <f t="shared" si="56"/>
        <v>0</v>
      </c>
      <c r="BH240" s="172">
        <f t="shared" si="57"/>
        <v>0</v>
      </c>
      <c r="BI240" s="172">
        <f t="shared" si="58"/>
        <v>0</v>
      </c>
      <c r="BJ240" s="14" t="s">
        <v>83</v>
      </c>
      <c r="BK240" s="172">
        <f t="shared" si="59"/>
        <v>0</v>
      </c>
      <c r="BL240" s="14" t="s">
        <v>249</v>
      </c>
      <c r="BM240" s="171" t="s">
        <v>504</v>
      </c>
    </row>
    <row r="241" spans="1:65" s="2" customFormat="1" ht="21.75" customHeight="1">
      <c r="A241" s="29"/>
      <c r="B241" s="158"/>
      <c r="C241" s="159" t="s">
        <v>505</v>
      </c>
      <c r="D241" s="159" t="s">
        <v>142</v>
      </c>
      <c r="E241" s="160" t="s">
        <v>506</v>
      </c>
      <c r="F241" s="161" t="s">
        <v>507</v>
      </c>
      <c r="G241" s="162" t="s">
        <v>169</v>
      </c>
      <c r="H241" s="163">
        <v>2</v>
      </c>
      <c r="I241" s="164"/>
      <c r="J241" s="165">
        <f t="shared" si="50"/>
        <v>0</v>
      </c>
      <c r="K241" s="166"/>
      <c r="L241" s="30"/>
      <c r="M241" s="167" t="s">
        <v>1</v>
      </c>
      <c r="N241" s="168" t="s">
        <v>40</v>
      </c>
      <c r="O241" s="55"/>
      <c r="P241" s="169">
        <f t="shared" si="51"/>
        <v>0</v>
      </c>
      <c r="Q241" s="169">
        <v>5.9500000000000004E-3</v>
      </c>
      <c r="R241" s="169">
        <f t="shared" si="52"/>
        <v>1.1900000000000001E-2</v>
      </c>
      <c r="S241" s="169">
        <v>0</v>
      </c>
      <c r="T241" s="170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249</v>
      </c>
      <c r="AT241" s="171" t="s">
        <v>142</v>
      </c>
      <c r="AU241" s="171" t="s">
        <v>85</v>
      </c>
      <c r="AY241" s="14" t="s">
        <v>139</v>
      </c>
      <c r="BE241" s="172">
        <f t="shared" si="54"/>
        <v>0</v>
      </c>
      <c r="BF241" s="172">
        <f t="shared" si="55"/>
        <v>0</v>
      </c>
      <c r="BG241" s="172">
        <f t="shared" si="56"/>
        <v>0</v>
      </c>
      <c r="BH241" s="172">
        <f t="shared" si="57"/>
        <v>0</v>
      </c>
      <c r="BI241" s="172">
        <f t="shared" si="58"/>
        <v>0</v>
      </c>
      <c r="BJ241" s="14" t="s">
        <v>83</v>
      </c>
      <c r="BK241" s="172">
        <f t="shared" si="59"/>
        <v>0</v>
      </c>
      <c r="BL241" s="14" t="s">
        <v>249</v>
      </c>
      <c r="BM241" s="171" t="s">
        <v>508</v>
      </c>
    </row>
    <row r="242" spans="1:65" s="2" customFormat="1" ht="16.5" customHeight="1">
      <c r="A242" s="29"/>
      <c r="B242" s="158"/>
      <c r="C242" s="159" t="s">
        <v>509</v>
      </c>
      <c r="D242" s="159" t="s">
        <v>142</v>
      </c>
      <c r="E242" s="160" t="s">
        <v>510</v>
      </c>
      <c r="F242" s="161" t="s">
        <v>511</v>
      </c>
      <c r="G242" s="162" t="s">
        <v>214</v>
      </c>
      <c r="H242" s="163">
        <v>5</v>
      </c>
      <c r="I242" s="164"/>
      <c r="J242" s="165">
        <f t="shared" si="50"/>
        <v>0</v>
      </c>
      <c r="K242" s="166"/>
      <c r="L242" s="30"/>
      <c r="M242" s="167" t="s">
        <v>1</v>
      </c>
      <c r="N242" s="168" t="s">
        <v>40</v>
      </c>
      <c r="O242" s="55"/>
      <c r="P242" s="169">
        <f t="shared" si="51"/>
        <v>0</v>
      </c>
      <c r="Q242" s="169">
        <v>0</v>
      </c>
      <c r="R242" s="169">
        <f t="shared" si="52"/>
        <v>0</v>
      </c>
      <c r="S242" s="169">
        <v>0</v>
      </c>
      <c r="T242" s="170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249</v>
      </c>
      <c r="AT242" s="171" t="s">
        <v>142</v>
      </c>
      <c r="AU242" s="171" t="s">
        <v>85</v>
      </c>
      <c r="AY242" s="14" t="s">
        <v>139</v>
      </c>
      <c r="BE242" s="172">
        <f t="shared" si="54"/>
        <v>0</v>
      </c>
      <c r="BF242" s="172">
        <f t="shared" si="55"/>
        <v>0</v>
      </c>
      <c r="BG242" s="172">
        <f t="shared" si="56"/>
        <v>0</v>
      </c>
      <c r="BH242" s="172">
        <f t="shared" si="57"/>
        <v>0</v>
      </c>
      <c r="BI242" s="172">
        <f t="shared" si="58"/>
        <v>0</v>
      </c>
      <c r="BJ242" s="14" t="s">
        <v>83</v>
      </c>
      <c r="BK242" s="172">
        <f t="shared" si="59"/>
        <v>0</v>
      </c>
      <c r="BL242" s="14" t="s">
        <v>249</v>
      </c>
      <c r="BM242" s="171" t="s">
        <v>512</v>
      </c>
    </row>
    <row r="243" spans="1:65" s="2" customFormat="1" ht="21.75" customHeight="1">
      <c r="A243" s="29"/>
      <c r="B243" s="158"/>
      <c r="C243" s="159" t="s">
        <v>513</v>
      </c>
      <c r="D243" s="159" t="s">
        <v>142</v>
      </c>
      <c r="E243" s="160" t="s">
        <v>514</v>
      </c>
      <c r="F243" s="161" t="s">
        <v>515</v>
      </c>
      <c r="G243" s="162" t="s">
        <v>370</v>
      </c>
      <c r="H243" s="163">
        <v>1.7999999999999999E-2</v>
      </c>
      <c r="I243" s="164"/>
      <c r="J243" s="165">
        <f t="shared" si="50"/>
        <v>0</v>
      </c>
      <c r="K243" s="166"/>
      <c r="L243" s="30"/>
      <c r="M243" s="167" t="s">
        <v>1</v>
      </c>
      <c r="N243" s="168" t="s">
        <v>40</v>
      </c>
      <c r="O243" s="55"/>
      <c r="P243" s="169">
        <f t="shared" si="51"/>
        <v>0</v>
      </c>
      <c r="Q243" s="169">
        <v>0</v>
      </c>
      <c r="R243" s="169">
        <f t="shared" si="52"/>
        <v>0</v>
      </c>
      <c r="S243" s="169">
        <v>0</v>
      </c>
      <c r="T243" s="170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249</v>
      </c>
      <c r="AT243" s="171" t="s">
        <v>142</v>
      </c>
      <c r="AU243" s="171" t="s">
        <v>85</v>
      </c>
      <c r="AY243" s="14" t="s">
        <v>139</v>
      </c>
      <c r="BE243" s="172">
        <f t="shared" si="54"/>
        <v>0</v>
      </c>
      <c r="BF243" s="172">
        <f t="shared" si="55"/>
        <v>0</v>
      </c>
      <c r="BG243" s="172">
        <f t="shared" si="56"/>
        <v>0</v>
      </c>
      <c r="BH243" s="172">
        <f t="shared" si="57"/>
        <v>0</v>
      </c>
      <c r="BI243" s="172">
        <f t="shared" si="58"/>
        <v>0</v>
      </c>
      <c r="BJ243" s="14" t="s">
        <v>83</v>
      </c>
      <c r="BK243" s="172">
        <f t="shared" si="59"/>
        <v>0</v>
      </c>
      <c r="BL243" s="14" t="s">
        <v>249</v>
      </c>
      <c r="BM243" s="171" t="s">
        <v>516</v>
      </c>
    </row>
    <row r="244" spans="1:65" s="12" customFormat="1" ht="22.9" customHeight="1">
      <c r="B244" s="145"/>
      <c r="D244" s="146" t="s">
        <v>74</v>
      </c>
      <c r="E244" s="156" t="s">
        <v>517</v>
      </c>
      <c r="F244" s="156" t="s">
        <v>518</v>
      </c>
      <c r="I244" s="148"/>
      <c r="J244" s="157">
        <f>BK244</f>
        <v>0</v>
      </c>
      <c r="L244" s="145"/>
      <c r="M244" s="150"/>
      <c r="N244" s="151"/>
      <c r="O244" s="151"/>
      <c r="P244" s="152">
        <f>SUM(P245:P252)</f>
        <v>0</v>
      </c>
      <c r="Q244" s="151"/>
      <c r="R244" s="152">
        <f>SUM(R245:R252)</f>
        <v>3.2399999999999998E-3</v>
      </c>
      <c r="S244" s="151"/>
      <c r="T244" s="153">
        <f>SUM(T245:T252)</f>
        <v>1.3799999999999999E-3</v>
      </c>
      <c r="AR244" s="146" t="s">
        <v>85</v>
      </c>
      <c r="AT244" s="154" t="s">
        <v>74</v>
      </c>
      <c r="AU244" s="154" t="s">
        <v>83</v>
      </c>
      <c r="AY244" s="146" t="s">
        <v>139</v>
      </c>
      <c r="BK244" s="155">
        <f>SUM(BK245:BK252)</f>
        <v>0</v>
      </c>
    </row>
    <row r="245" spans="1:65" s="2" customFormat="1" ht="16.5" customHeight="1">
      <c r="A245" s="29"/>
      <c r="B245" s="158"/>
      <c r="C245" s="159" t="s">
        <v>519</v>
      </c>
      <c r="D245" s="159" t="s">
        <v>142</v>
      </c>
      <c r="E245" s="160" t="s">
        <v>520</v>
      </c>
      <c r="F245" s="161" t="s">
        <v>521</v>
      </c>
      <c r="G245" s="162" t="s">
        <v>169</v>
      </c>
      <c r="H245" s="163">
        <v>2</v>
      </c>
      <c r="I245" s="164"/>
      <c r="J245" s="165">
        <f t="shared" ref="J245:J252" si="60">ROUND(I245*H245,2)</f>
        <v>0</v>
      </c>
      <c r="K245" s="166"/>
      <c r="L245" s="30"/>
      <c r="M245" s="167" t="s">
        <v>1</v>
      </c>
      <c r="N245" s="168" t="s">
        <v>40</v>
      </c>
      <c r="O245" s="55"/>
      <c r="P245" s="169">
        <f t="shared" ref="P245:P252" si="61">O245*H245</f>
        <v>0</v>
      </c>
      <c r="Q245" s="169">
        <v>2.9999999999999997E-4</v>
      </c>
      <c r="R245" s="169">
        <f t="shared" ref="R245:R252" si="62">Q245*H245</f>
        <v>5.9999999999999995E-4</v>
      </c>
      <c r="S245" s="169">
        <v>0</v>
      </c>
      <c r="T245" s="170">
        <f t="shared" ref="T245:T252" si="63"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249</v>
      </c>
      <c r="AT245" s="171" t="s">
        <v>142</v>
      </c>
      <c r="AU245" s="171" t="s">
        <v>85</v>
      </c>
      <c r="AY245" s="14" t="s">
        <v>139</v>
      </c>
      <c r="BE245" s="172">
        <f t="shared" ref="BE245:BE252" si="64">IF(N245="základní",J245,0)</f>
        <v>0</v>
      </c>
      <c r="BF245" s="172">
        <f t="shared" ref="BF245:BF252" si="65">IF(N245="snížená",J245,0)</f>
        <v>0</v>
      </c>
      <c r="BG245" s="172">
        <f t="shared" ref="BG245:BG252" si="66">IF(N245="zákl. přenesená",J245,0)</f>
        <v>0</v>
      </c>
      <c r="BH245" s="172">
        <f t="shared" ref="BH245:BH252" si="67">IF(N245="sníž. přenesená",J245,0)</f>
        <v>0</v>
      </c>
      <c r="BI245" s="172">
        <f t="shared" ref="BI245:BI252" si="68">IF(N245="nulová",J245,0)</f>
        <v>0</v>
      </c>
      <c r="BJ245" s="14" t="s">
        <v>83</v>
      </c>
      <c r="BK245" s="172">
        <f t="shared" ref="BK245:BK252" si="69">ROUND(I245*H245,2)</f>
        <v>0</v>
      </c>
      <c r="BL245" s="14" t="s">
        <v>249</v>
      </c>
      <c r="BM245" s="171" t="s">
        <v>522</v>
      </c>
    </row>
    <row r="246" spans="1:65" s="2" customFormat="1" ht="21.75" customHeight="1">
      <c r="A246" s="29"/>
      <c r="B246" s="158"/>
      <c r="C246" s="159" t="s">
        <v>523</v>
      </c>
      <c r="D246" s="159" t="s">
        <v>142</v>
      </c>
      <c r="E246" s="160" t="s">
        <v>524</v>
      </c>
      <c r="F246" s="161" t="s">
        <v>525</v>
      </c>
      <c r="G246" s="162" t="s">
        <v>214</v>
      </c>
      <c r="H246" s="163">
        <v>4.8</v>
      </c>
      <c r="I246" s="164"/>
      <c r="J246" s="165">
        <f t="shared" si="60"/>
        <v>0</v>
      </c>
      <c r="K246" s="166"/>
      <c r="L246" s="30"/>
      <c r="M246" s="167" t="s">
        <v>1</v>
      </c>
      <c r="N246" s="168" t="s">
        <v>40</v>
      </c>
      <c r="O246" s="55"/>
      <c r="P246" s="169">
        <f t="shared" si="61"/>
        <v>0</v>
      </c>
      <c r="Q246" s="169">
        <v>5.0000000000000001E-4</v>
      </c>
      <c r="R246" s="169">
        <f t="shared" si="62"/>
        <v>2.3999999999999998E-3</v>
      </c>
      <c r="S246" s="169">
        <v>0</v>
      </c>
      <c r="T246" s="170">
        <f t="shared" si="6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249</v>
      </c>
      <c r="AT246" s="171" t="s">
        <v>142</v>
      </c>
      <c r="AU246" s="171" t="s">
        <v>85</v>
      </c>
      <c r="AY246" s="14" t="s">
        <v>139</v>
      </c>
      <c r="BE246" s="172">
        <f t="shared" si="64"/>
        <v>0</v>
      </c>
      <c r="BF246" s="172">
        <f t="shared" si="65"/>
        <v>0</v>
      </c>
      <c r="BG246" s="172">
        <f t="shared" si="66"/>
        <v>0</v>
      </c>
      <c r="BH246" s="172">
        <f t="shared" si="67"/>
        <v>0</v>
      </c>
      <c r="BI246" s="172">
        <f t="shared" si="68"/>
        <v>0</v>
      </c>
      <c r="BJ246" s="14" t="s">
        <v>83</v>
      </c>
      <c r="BK246" s="172">
        <f t="shared" si="69"/>
        <v>0</v>
      </c>
      <c r="BL246" s="14" t="s">
        <v>249</v>
      </c>
      <c r="BM246" s="171" t="s">
        <v>526</v>
      </c>
    </row>
    <row r="247" spans="1:65" s="2" customFormat="1" ht="21.75" customHeight="1">
      <c r="A247" s="29"/>
      <c r="B247" s="158"/>
      <c r="C247" s="159" t="s">
        <v>527</v>
      </c>
      <c r="D247" s="159" t="s">
        <v>142</v>
      </c>
      <c r="E247" s="160" t="s">
        <v>528</v>
      </c>
      <c r="F247" s="161" t="s">
        <v>529</v>
      </c>
      <c r="G247" s="162" t="s">
        <v>530</v>
      </c>
      <c r="H247" s="163">
        <v>1</v>
      </c>
      <c r="I247" s="164"/>
      <c r="J247" s="165">
        <f t="shared" si="60"/>
        <v>0</v>
      </c>
      <c r="K247" s="166"/>
      <c r="L247" s="30"/>
      <c r="M247" s="167" t="s">
        <v>1</v>
      </c>
      <c r="N247" s="168" t="s">
        <v>40</v>
      </c>
      <c r="O247" s="55"/>
      <c r="P247" s="169">
        <f t="shared" si="61"/>
        <v>0</v>
      </c>
      <c r="Q247" s="169">
        <v>0</v>
      </c>
      <c r="R247" s="169">
        <f t="shared" si="62"/>
        <v>0</v>
      </c>
      <c r="S247" s="169">
        <v>0</v>
      </c>
      <c r="T247" s="170">
        <f t="shared" si="6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249</v>
      </c>
      <c r="AT247" s="171" t="s">
        <v>142</v>
      </c>
      <c r="AU247" s="171" t="s">
        <v>85</v>
      </c>
      <c r="AY247" s="14" t="s">
        <v>139</v>
      </c>
      <c r="BE247" s="172">
        <f t="shared" si="64"/>
        <v>0</v>
      </c>
      <c r="BF247" s="172">
        <f t="shared" si="65"/>
        <v>0</v>
      </c>
      <c r="BG247" s="172">
        <f t="shared" si="66"/>
        <v>0</v>
      </c>
      <c r="BH247" s="172">
        <f t="shared" si="67"/>
        <v>0</v>
      </c>
      <c r="BI247" s="172">
        <f t="shared" si="68"/>
        <v>0</v>
      </c>
      <c r="BJ247" s="14" t="s">
        <v>83</v>
      </c>
      <c r="BK247" s="172">
        <f t="shared" si="69"/>
        <v>0</v>
      </c>
      <c r="BL247" s="14" t="s">
        <v>249</v>
      </c>
      <c r="BM247" s="171" t="s">
        <v>531</v>
      </c>
    </row>
    <row r="248" spans="1:65" s="2" customFormat="1" ht="33" customHeight="1">
      <c r="A248" s="29"/>
      <c r="B248" s="158"/>
      <c r="C248" s="159" t="s">
        <v>532</v>
      </c>
      <c r="D248" s="159" t="s">
        <v>142</v>
      </c>
      <c r="E248" s="160" t="s">
        <v>533</v>
      </c>
      <c r="F248" s="161" t="s">
        <v>534</v>
      </c>
      <c r="G248" s="162" t="s">
        <v>214</v>
      </c>
      <c r="H248" s="163">
        <v>4.8</v>
      </c>
      <c r="I248" s="164"/>
      <c r="J248" s="165">
        <f t="shared" si="60"/>
        <v>0</v>
      </c>
      <c r="K248" s="166"/>
      <c r="L248" s="30"/>
      <c r="M248" s="167" t="s">
        <v>1</v>
      </c>
      <c r="N248" s="168" t="s">
        <v>40</v>
      </c>
      <c r="O248" s="55"/>
      <c r="P248" s="169">
        <f t="shared" si="61"/>
        <v>0</v>
      </c>
      <c r="Q248" s="169">
        <v>5.0000000000000002E-5</v>
      </c>
      <c r="R248" s="169">
        <f t="shared" si="62"/>
        <v>2.4000000000000001E-4</v>
      </c>
      <c r="S248" s="169">
        <v>0</v>
      </c>
      <c r="T248" s="170">
        <f t="shared" si="6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249</v>
      </c>
      <c r="AT248" s="171" t="s">
        <v>142</v>
      </c>
      <c r="AU248" s="171" t="s">
        <v>85</v>
      </c>
      <c r="AY248" s="14" t="s">
        <v>139</v>
      </c>
      <c r="BE248" s="172">
        <f t="shared" si="64"/>
        <v>0</v>
      </c>
      <c r="BF248" s="172">
        <f t="shared" si="65"/>
        <v>0</v>
      </c>
      <c r="BG248" s="172">
        <f t="shared" si="66"/>
        <v>0</v>
      </c>
      <c r="BH248" s="172">
        <f t="shared" si="67"/>
        <v>0</v>
      </c>
      <c r="BI248" s="172">
        <f t="shared" si="68"/>
        <v>0</v>
      </c>
      <c r="BJ248" s="14" t="s">
        <v>83</v>
      </c>
      <c r="BK248" s="172">
        <f t="shared" si="69"/>
        <v>0</v>
      </c>
      <c r="BL248" s="14" t="s">
        <v>249</v>
      </c>
      <c r="BM248" s="171" t="s">
        <v>535</v>
      </c>
    </row>
    <row r="249" spans="1:65" s="2" customFormat="1" ht="16.5" customHeight="1">
      <c r="A249" s="29"/>
      <c r="B249" s="158"/>
      <c r="C249" s="159" t="s">
        <v>536</v>
      </c>
      <c r="D249" s="159" t="s">
        <v>142</v>
      </c>
      <c r="E249" s="160" t="s">
        <v>537</v>
      </c>
      <c r="F249" s="161" t="s">
        <v>538</v>
      </c>
      <c r="G249" s="162" t="s">
        <v>169</v>
      </c>
      <c r="H249" s="163">
        <v>4</v>
      </c>
      <c r="I249" s="164"/>
      <c r="J249" s="165">
        <f t="shared" si="60"/>
        <v>0</v>
      </c>
      <c r="K249" s="166"/>
      <c r="L249" s="30"/>
      <c r="M249" s="167" t="s">
        <v>1</v>
      </c>
      <c r="N249" s="168" t="s">
        <v>40</v>
      </c>
      <c r="O249" s="55"/>
      <c r="P249" s="169">
        <f t="shared" si="61"/>
        <v>0</v>
      </c>
      <c r="Q249" s="169">
        <v>0</v>
      </c>
      <c r="R249" s="169">
        <f t="shared" si="62"/>
        <v>0</v>
      </c>
      <c r="S249" s="169">
        <v>0</v>
      </c>
      <c r="T249" s="170">
        <f t="shared" si="6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249</v>
      </c>
      <c r="AT249" s="171" t="s">
        <v>142</v>
      </c>
      <c r="AU249" s="171" t="s">
        <v>85</v>
      </c>
      <c r="AY249" s="14" t="s">
        <v>139</v>
      </c>
      <c r="BE249" s="172">
        <f t="shared" si="64"/>
        <v>0</v>
      </c>
      <c r="BF249" s="172">
        <f t="shared" si="65"/>
        <v>0</v>
      </c>
      <c r="BG249" s="172">
        <f t="shared" si="66"/>
        <v>0</v>
      </c>
      <c r="BH249" s="172">
        <f t="shared" si="67"/>
        <v>0</v>
      </c>
      <c r="BI249" s="172">
        <f t="shared" si="68"/>
        <v>0</v>
      </c>
      <c r="BJ249" s="14" t="s">
        <v>83</v>
      </c>
      <c r="BK249" s="172">
        <f t="shared" si="69"/>
        <v>0</v>
      </c>
      <c r="BL249" s="14" t="s">
        <v>249</v>
      </c>
      <c r="BM249" s="171" t="s">
        <v>539</v>
      </c>
    </row>
    <row r="250" spans="1:65" s="2" customFormat="1" ht="21.75" customHeight="1">
      <c r="A250" s="29"/>
      <c r="B250" s="158"/>
      <c r="C250" s="159" t="s">
        <v>540</v>
      </c>
      <c r="D250" s="159" t="s">
        <v>142</v>
      </c>
      <c r="E250" s="160" t="s">
        <v>541</v>
      </c>
      <c r="F250" s="161" t="s">
        <v>542</v>
      </c>
      <c r="G250" s="162" t="s">
        <v>169</v>
      </c>
      <c r="H250" s="163">
        <v>2</v>
      </c>
      <c r="I250" s="164"/>
      <c r="J250" s="165">
        <f t="shared" si="60"/>
        <v>0</v>
      </c>
      <c r="K250" s="166"/>
      <c r="L250" s="30"/>
      <c r="M250" s="167" t="s">
        <v>1</v>
      </c>
      <c r="N250" s="168" t="s">
        <v>40</v>
      </c>
      <c r="O250" s="55"/>
      <c r="P250" s="169">
        <f t="shared" si="61"/>
        <v>0</v>
      </c>
      <c r="Q250" s="169">
        <v>0</v>
      </c>
      <c r="R250" s="169">
        <f t="shared" si="62"/>
        <v>0</v>
      </c>
      <c r="S250" s="169">
        <v>0</v>
      </c>
      <c r="T250" s="170">
        <f t="shared" si="6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249</v>
      </c>
      <c r="AT250" s="171" t="s">
        <v>142</v>
      </c>
      <c r="AU250" s="171" t="s">
        <v>85</v>
      </c>
      <c r="AY250" s="14" t="s">
        <v>139</v>
      </c>
      <c r="BE250" s="172">
        <f t="shared" si="64"/>
        <v>0</v>
      </c>
      <c r="BF250" s="172">
        <f t="shared" si="65"/>
        <v>0</v>
      </c>
      <c r="BG250" s="172">
        <f t="shared" si="66"/>
        <v>0</v>
      </c>
      <c r="BH250" s="172">
        <f t="shared" si="67"/>
        <v>0</v>
      </c>
      <c r="BI250" s="172">
        <f t="shared" si="68"/>
        <v>0</v>
      </c>
      <c r="BJ250" s="14" t="s">
        <v>83</v>
      </c>
      <c r="BK250" s="172">
        <f t="shared" si="69"/>
        <v>0</v>
      </c>
      <c r="BL250" s="14" t="s">
        <v>249</v>
      </c>
      <c r="BM250" s="171" t="s">
        <v>543</v>
      </c>
    </row>
    <row r="251" spans="1:65" s="2" customFormat="1" ht="21.75" customHeight="1">
      <c r="A251" s="29"/>
      <c r="B251" s="158"/>
      <c r="C251" s="159" t="s">
        <v>544</v>
      </c>
      <c r="D251" s="159" t="s">
        <v>142</v>
      </c>
      <c r="E251" s="160" t="s">
        <v>545</v>
      </c>
      <c r="F251" s="161" t="s">
        <v>546</v>
      </c>
      <c r="G251" s="162" t="s">
        <v>169</v>
      </c>
      <c r="H251" s="163">
        <v>2</v>
      </c>
      <c r="I251" s="164"/>
      <c r="J251" s="165">
        <f t="shared" si="60"/>
        <v>0</v>
      </c>
      <c r="K251" s="166"/>
      <c r="L251" s="30"/>
      <c r="M251" s="167" t="s">
        <v>1</v>
      </c>
      <c r="N251" s="168" t="s">
        <v>40</v>
      </c>
      <c r="O251" s="55"/>
      <c r="P251" s="169">
        <f t="shared" si="61"/>
        <v>0</v>
      </c>
      <c r="Q251" s="169">
        <v>0</v>
      </c>
      <c r="R251" s="169">
        <f t="shared" si="62"/>
        <v>0</v>
      </c>
      <c r="S251" s="169">
        <v>6.8999999999999997E-4</v>
      </c>
      <c r="T251" s="170">
        <f t="shared" si="63"/>
        <v>1.3799999999999999E-3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249</v>
      </c>
      <c r="AT251" s="171" t="s">
        <v>142</v>
      </c>
      <c r="AU251" s="171" t="s">
        <v>85</v>
      </c>
      <c r="AY251" s="14" t="s">
        <v>139</v>
      </c>
      <c r="BE251" s="172">
        <f t="shared" si="64"/>
        <v>0</v>
      </c>
      <c r="BF251" s="172">
        <f t="shared" si="65"/>
        <v>0</v>
      </c>
      <c r="BG251" s="172">
        <f t="shared" si="66"/>
        <v>0</v>
      </c>
      <c r="BH251" s="172">
        <f t="shared" si="67"/>
        <v>0</v>
      </c>
      <c r="BI251" s="172">
        <f t="shared" si="68"/>
        <v>0</v>
      </c>
      <c r="BJ251" s="14" t="s">
        <v>83</v>
      </c>
      <c r="BK251" s="172">
        <f t="shared" si="69"/>
        <v>0</v>
      </c>
      <c r="BL251" s="14" t="s">
        <v>249</v>
      </c>
      <c r="BM251" s="171" t="s">
        <v>547</v>
      </c>
    </row>
    <row r="252" spans="1:65" s="2" customFormat="1" ht="21.75" customHeight="1">
      <c r="A252" s="29"/>
      <c r="B252" s="158"/>
      <c r="C252" s="159" t="s">
        <v>548</v>
      </c>
      <c r="D252" s="159" t="s">
        <v>142</v>
      </c>
      <c r="E252" s="160" t="s">
        <v>549</v>
      </c>
      <c r="F252" s="161" t="s">
        <v>550</v>
      </c>
      <c r="G252" s="162" t="s">
        <v>370</v>
      </c>
      <c r="H252" s="163">
        <v>3.0000000000000001E-3</v>
      </c>
      <c r="I252" s="164"/>
      <c r="J252" s="165">
        <f t="shared" si="60"/>
        <v>0</v>
      </c>
      <c r="K252" s="166"/>
      <c r="L252" s="30"/>
      <c r="M252" s="167" t="s">
        <v>1</v>
      </c>
      <c r="N252" s="168" t="s">
        <v>40</v>
      </c>
      <c r="O252" s="55"/>
      <c r="P252" s="169">
        <f t="shared" si="61"/>
        <v>0</v>
      </c>
      <c r="Q252" s="169">
        <v>0</v>
      </c>
      <c r="R252" s="169">
        <f t="shared" si="62"/>
        <v>0</v>
      </c>
      <c r="S252" s="169">
        <v>0</v>
      </c>
      <c r="T252" s="170">
        <f t="shared" si="6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249</v>
      </c>
      <c r="AT252" s="171" t="s">
        <v>142</v>
      </c>
      <c r="AU252" s="171" t="s">
        <v>85</v>
      </c>
      <c r="AY252" s="14" t="s">
        <v>139</v>
      </c>
      <c r="BE252" s="172">
        <f t="shared" si="64"/>
        <v>0</v>
      </c>
      <c r="BF252" s="172">
        <f t="shared" si="65"/>
        <v>0</v>
      </c>
      <c r="BG252" s="172">
        <f t="shared" si="66"/>
        <v>0</v>
      </c>
      <c r="BH252" s="172">
        <f t="shared" si="67"/>
        <v>0</v>
      </c>
      <c r="BI252" s="172">
        <f t="shared" si="68"/>
        <v>0</v>
      </c>
      <c r="BJ252" s="14" t="s">
        <v>83</v>
      </c>
      <c r="BK252" s="172">
        <f t="shared" si="69"/>
        <v>0</v>
      </c>
      <c r="BL252" s="14" t="s">
        <v>249</v>
      </c>
      <c r="BM252" s="171" t="s">
        <v>551</v>
      </c>
    </row>
    <row r="253" spans="1:65" s="12" customFormat="1" ht="22.9" customHeight="1">
      <c r="B253" s="145"/>
      <c r="D253" s="146" t="s">
        <v>74</v>
      </c>
      <c r="E253" s="156" t="s">
        <v>552</v>
      </c>
      <c r="F253" s="156" t="s">
        <v>553</v>
      </c>
      <c r="I253" s="148"/>
      <c r="J253" s="157">
        <f>BK253</f>
        <v>0</v>
      </c>
      <c r="L253" s="145"/>
      <c r="M253" s="150"/>
      <c r="N253" s="151"/>
      <c r="O253" s="151"/>
      <c r="P253" s="152">
        <f>SUM(P254:P264)</f>
        <v>0</v>
      </c>
      <c r="Q253" s="151"/>
      <c r="R253" s="152">
        <f>SUM(R254:R264)</f>
        <v>4.9760000000000006E-2</v>
      </c>
      <c r="S253" s="151"/>
      <c r="T253" s="153">
        <f>SUM(T254:T264)</f>
        <v>4.607E-2</v>
      </c>
      <c r="AR253" s="146" t="s">
        <v>85</v>
      </c>
      <c r="AT253" s="154" t="s">
        <v>74</v>
      </c>
      <c r="AU253" s="154" t="s">
        <v>83</v>
      </c>
      <c r="AY253" s="146" t="s">
        <v>139</v>
      </c>
      <c r="BK253" s="155">
        <f>SUM(BK254:BK264)</f>
        <v>0</v>
      </c>
    </row>
    <row r="254" spans="1:65" s="2" customFormat="1" ht="16.5" customHeight="1">
      <c r="A254" s="29"/>
      <c r="B254" s="158"/>
      <c r="C254" s="159" t="s">
        <v>554</v>
      </c>
      <c r="D254" s="159" t="s">
        <v>142</v>
      </c>
      <c r="E254" s="160" t="s">
        <v>555</v>
      </c>
      <c r="F254" s="161" t="s">
        <v>556</v>
      </c>
      <c r="G254" s="162" t="s">
        <v>530</v>
      </c>
      <c r="H254" s="163">
        <v>1</v>
      </c>
      <c r="I254" s="164"/>
      <c r="J254" s="165">
        <f t="shared" ref="J254:J264" si="70">ROUND(I254*H254,2)</f>
        <v>0</v>
      </c>
      <c r="K254" s="166"/>
      <c r="L254" s="30"/>
      <c r="M254" s="167" t="s">
        <v>1</v>
      </c>
      <c r="N254" s="168" t="s">
        <v>40</v>
      </c>
      <c r="O254" s="55"/>
      <c r="P254" s="169">
        <f t="shared" ref="P254:P264" si="71">O254*H254</f>
        <v>0</v>
      </c>
      <c r="Q254" s="169">
        <v>0</v>
      </c>
      <c r="R254" s="169">
        <f t="shared" ref="R254:R264" si="72">Q254*H254</f>
        <v>0</v>
      </c>
      <c r="S254" s="169">
        <v>1.9460000000000002E-2</v>
      </c>
      <c r="T254" s="170">
        <f t="shared" ref="T254:T264" si="73">S254*H254</f>
        <v>1.9460000000000002E-2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249</v>
      </c>
      <c r="AT254" s="171" t="s">
        <v>142</v>
      </c>
      <c r="AU254" s="171" t="s">
        <v>85</v>
      </c>
      <c r="AY254" s="14" t="s">
        <v>139</v>
      </c>
      <c r="BE254" s="172">
        <f t="shared" ref="BE254:BE264" si="74">IF(N254="základní",J254,0)</f>
        <v>0</v>
      </c>
      <c r="BF254" s="172">
        <f t="shared" ref="BF254:BF264" si="75">IF(N254="snížená",J254,0)</f>
        <v>0</v>
      </c>
      <c r="BG254" s="172">
        <f t="shared" ref="BG254:BG264" si="76">IF(N254="zákl. přenesená",J254,0)</f>
        <v>0</v>
      </c>
      <c r="BH254" s="172">
        <f t="shared" ref="BH254:BH264" si="77">IF(N254="sníž. přenesená",J254,0)</f>
        <v>0</v>
      </c>
      <c r="BI254" s="172">
        <f t="shared" ref="BI254:BI264" si="78">IF(N254="nulová",J254,0)</f>
        <v>0</v>
      </c>
      <c r="BJ254" s="14" t="s">
        <v>83</v>
      </c>
      <c r="BK254" s="172">
        <f t="shared" ref="BK254:BK264" si="79">ROUND(I254*H254,2)</f>
        <v>0</v>
      </c>
      <c r="BL254" s="14" t="s">
        <v>249</v>
      </c>
      <c r="BM254" s="171" t="s">
        <v>557</v>
      </c>
    </row>
    <row r="255" spans="1:65" s="2" customFormat="1" ht="16.5" customHeight="1">
      <c r="A255" s="29"/>
      <c r="B255" s="158"/>
      <c r="C255" s="159" t="s">
        <v>558</v>
      </c>
      <c r="D255" s="159" t="s">
        <v>142</v>
      </c>
      <c r="E255" s="160" t="s">
        <v>559</v>
      </c>
      <c r="F255" s="161" t="s">
        <v>560</v>
      </c>
      <c r="G255" s="162" t="s">
        <v>530</v>
      </c>
      <c r="H255" s="163">
        <v>1</v>
      </c>
      <c r="I255" s="164"/>
      <c r="J255" s="165">
        <f t="shared" si="70"/>
        <v>0</v>
      </c>
      <c r="K255" s="166"/>
      <c r="L255" s="30"/>
      <c r="M255" s="167" t="s">
        <v>1</v>
      </c>
      <c r="N255" s="168" t="s">
        <v>40</v>
      </c>
      <c r="O255" s="55"/>
      <c r="P255" s="169">
        <f t="shared" si="71"/>
        <v>0</v>
      </c>
      <c r="Q255" s="169">
        <v>3.2599999999999999E-3</v>
      </c>
      <c r="R255" s="169">
        <f t="shared" si="72"/>
        <v>3.2599999999999999E-3</v>
      </c>
      <c r="S255" s="169">
        <v>0</v>
      </c>
      <c r="T255" s="170">
        <f t="shared" si="7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249</v>
      </c>
      <c r="AT255" s="171" t="s">
        <v>142</v>
      </c>
      <c r="AU255" s="171" t="s">
        <v>85</v>
      </c>
      <c r="AY255" s="14" t="s">
        <v>139</v>
      </c>
      <c r="BE255" s="172">
        <f t="shared" si="74"/>
        <v>0</v>
      </c>
      <c r="BF255" s="172">
        <f t="shared" si="75"/>
        <v>0</v>
      </c>
      <c r="BG255" s="172">
        <f t="shared" si="76"/>
        <v>0</v>
      </c>
      <c r="BH255" s="172">
        <f t="shared" si="77"/>
        <v>0</v>
      </c>
      <c r="BI255" s="172">
        <f t="shared" si="78"/>
        <v>0</v>
      </c>
      <c r="BJ255" s="14" t="s">
        <v>83</v>
      </c>
      <c r="BK255" s="172">
        <f t="shared" si="79"/>
        <v>0</v>
      </c>
      <c r="BL255" s="14" t="s">
        <v>249</v>
      </c>
      <c r="BM255" s="171" t="s">
        <v>561</v>
      </c>
    </row>
    <row r="256" spans="1:65" s="2" customFormat="1" ht="33" customHeight="1">
      <c r="A256" s="29"/>
      <c r="B256" s="158"/>
      <c r="C256" s="159" t="s">
        <v>562</v>
      </c>
      <c r="D256" s="159" t="s">
        <v>142</v>
      </c>
      <c r="E256" s="160" t="s">
        <v>563</v>
      </c>
      <c r="F256" s="161" t="s">
        <v>564</v>
      </c>
      <c r="G256" s="162" t="s">
        <v>530</v>
      </c>
      <c r="H256" s="163">
        <v>2</v>
      </c>
      <c r="I256" s="164"/>
      <c r="J256" s="165">
        <f t="shared" si="70"/>
        <v>0</v>
      </c>
      <c r="K256" s="166"/>
      <c r="L256" s="30"/>
      <c r="M256" s="167" t="s">
        <v>1</v>
      </c>
      <c r="N256" s="168" t="s">
        <v>40</v>
      </c>
      <c r="O256" s="55"/>
      <c r="P256" s="169">
        <f t="shared" si="71"/>
        <v>0</v>
      </c>
      <c r="Q256" s="169">
        <v>2.137E-2</v>
      </c>
      <c r="R256" s="169">
        <f t="shared" si="72"/>
        <v>4.274E-2</v>
      </c>
      <c r="S256" s="169">
        <v>0</v>
      </c>
      <c r="T256" s="170">
        <f t="shared" si="7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249</v>
      </c>
      <c r="AT256" s="171" t="s">
        <v>142</v>
      </c>
      <c r="AU256" s="171" t="s">
        <v>85</v>
      </c>
      <c r="AY256" s="14" t="s">
        <v>139</v>
      </c>
      <c r="BE256" s="172">
        <f t="shared" si="74"/>
        <v>0</v>
      </c>
      <c r="BF256" s="172">
        <f t="shared" si="75"/>
        <v>0</v>
      </c>
      <c r="BG256" s="172">
        <f t="shared" si="76"/>
        <v>0</v>
      </c>
      <c r="BH256" s="172">
        <f t="shared" si="77"/>
        <v>0</v>
      </c>
      <c r="BI256" s="172">
        <f t="shared" si="78"/>
        <v>0</v>
      </c>
      <c r="BJ256" s="14" t="s">
        <v>83</v>
      </c>
      <c r="BK256" s="172">
        <f t="shared" si="79"/>
        <v>0</v>
      </c>
      <c r="BL256" s="14" t="s">
        <v>249</v>
      </c>
      <c r="BM256" s="171" t="s">
        <v>565</v>
      </c>
    </row>
    <row r="257" spans="1:65" s="2" customFormat="1" ht="16.5" customHeight="1">
      <c r="A257" s="29"/>
      <c r="B257" s="158"/>
      <c r="C257" s="159" t="s">
        <v>566</v>
      </c>
      <c r="D257" s="159" t="s">
        <v>142</v>
      </c>
      <c r="E257" s="160" t="s">
        <v>567</v>
      </c>
      <c r="F257" s="161" t="s">
        <v>568</v>
      </c>
      <c r="G257" s="162" t="s">
        <v>530</v>
      </c>
      <c r="H257" s="163">
        <v>1</v>
      </c>
      <c r="I257" s="164"/>
      <c r="J257" s="165">
        <f t="shared" si="70"/>
        <v>0</v>
      </c>
      <c r="K257" s="166"/>
      <c r="L257" s="30"/>
      <c r="M257" s="167" t="s">
        <v>1</v>
      </c>
      <c r="N257" s="168" t="s">
        <v>40</v>
      </c>
      <c r="O257" s="55"/>
      <c r="P257" s="169">
        <f t="shared" si="71"/>
        <v>0</v>
      </c>
      <c r="Q257" s="169">
        <v>0</v>
      </c>
      <c r="R257" s="169">
        <f t="shared" si="72"/>
        <v>0</v>
      </c>
      <c r="S257" s="169">
        <v>1.8800000000000001E-2</v>
      </c>
      <c r="T257" s="170">
        <f t="shared" si="73"/>
        <v>1.8800000000000001E-2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249</v>
      </c>
      <c r="AT257" s="171" t="s">
        <v>142</v>
      </c>
      <c r="AU257" s="171" t="s">
        <v>85</v>
      </c>
      <c r="AY257" s="14" t="s">
        <v>139</v>
      </c>
      <c r="BE257" s="172">
        <f t="shared" si="74"/>
        <v>0</v>
      </c>
      <c r="BF257" s="172">
        <f t="shared" si="75"/>
        <v>0</v>
      </c>
      <c r="BG257" s="172">
        <f t="shared" si="76"/>
        <v>0</v>
      </c>
      <c r="BH257" s="172">
        <f t="shared" si="77"/>
        <v>0</v>
      </c>
      <c r="BI257" s="172">
        <f t="shared" si="78"/>
        <v>0</v>
      </c>
      <c r="BJ257" s="14" t="s">
        <v>83</v>
      </c>
      <c r="BK257" s="172">
        <f t="shared" si="79"/>
        <v>0</v>
      </c>
      <c r="BL257" s="14" t="s">
        <v>249</v>
      </c>
      <c r="BM257" s="171" t="s">
        <v>569</v>
      </c>
    </row>
    <row r="258" spans="1:65" s="2" customFormat="1" ht="16.5" customHeight="1">
      <c r="A258" s="29"/>
      <c r="B258" s="158"/>
      <c r="C258" s="159" t="s">
        <v>570</v>
      </c>
      <c r="D258" s="159" t="s">
        <v>142</v>
      </c>
      <c r="E258" s="160" t="s">
        <v>571</v>
      </c>
      <c r="F258" s="161" t="s">
        <v>572</v>
      </c>
      <c r="G258" s="162" t="s">
        <v>530</v>
      </c>
      <c r="H258" s="163">
        <v>2</v>
      </c>
      <c r="I258" s="164"/>
      <c r="J258" s="165">
        <f t="shared" si="70"/>
        <v>0</v>
      </c>
      <c r="K258" s="166"/>
      <c r="L258" s="30"/>
      <c r="M258" s="167" t="s">
        <v>1</v>
      </c>
      <c r="N258" s="168" t="s">
        <v>40</v>
      </c>
      <c r="O258" s="55"/>
      <c r="P258" s="169">
        <f t="shared" si="71"/>
        <v>0</v>
      </c>
      <c r="Q258" s="169">
        <v>0</v>
      </c>
      <c r="R258" s="169">
        <f t="shared" si="72"/>
        <v>0</v>
      </c>
      <c r="S258" s="169">
        <v>1.56E-3</v>
      </c>
      <c r="T258" s="170">
        <f t="shared" si="73"/>
        <v>3.1199999999999999E-3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249</v>
      </c>
      <c r="AT258" s="171" t="s">
        <v>142</v>
      </c>
      <c r="AU258" s="171" t="s">
        <v>85</v>
      </c>
      <c r="AY258" s="14" t="s">
        <v>139</v>
      </c>
      <c r="BE258" s="172">
        <f t="shared" si="74"/>
        <v>0</v>
      </c>
      <c r="BF258" s="172">
        <f t="shared" si="75"/>
        <v>0</v>
      </c>
      <c r="BG258" s="172">
        <f t="shared" si="76"/>
        <v>0</v>
      </c>
      <c r="BH258" s="172">
        <f t="shared" si="77"/>
        <v>0</v>
      </c>
      <c r="BI258" s="172">
        <f t="shared" si="78"/>
        <v>0</v>
      </c>
      <c r="BJ258" s="14" t="s">
        <v>83</v>
      </c>
      <c r="BK258" s="172">
        <f t="shared" si="79"/>
        <v>0</v>
      </c>
      <c r="BL258" s="14" t="s">
        <v>249</v>
      </c>
      <c r="BM258" s="171" t="s">
        <v>573</v>
      </c>
    </row>
    <row r="259" spans="1:65" s="2" customFormat="1" ht="16.5" customHeight="1">
      <c r="A259" s="29"/>
      <c r="B259" s="158"/>
      <c r="C259" s="159" t="s">
        <v>574</v>
      </c>
      <c r="D259" s="159" t="s">
        <v>142</v>
      </c>
      <c r="E259" s="160" t="s">
        <v>575</v>
      </c>
      <c r="F259" s="161" t="s">
        <v>576</v>
      </c>
      <c r="G259" s="162" t="s">
        <v>169</v>
      </c>
      <c r="H259" s="163">
        <v>1</v>
      </c>
      <c r="I259" s="164"/>
      <c r="J259" s="165">
        <f t="shared" si="70"/>
        <v>0</v>
      </c>
      <c r="K259" s="166"/>
      <c r="L259" s="30"/>
      <c r="M259" s="167" t="s">
        <v>1</v>
      </c>
      <c r="N259" s="168" t="s">
        <v>40</v>
      </c>
      <c r="O259" s="55"/>
      <c r="P259" s="169">
        <f t="shared" si="71"/>
        <v>0</v>
      </c>
      <c r="Q259" s="169">
        <v>0</v>
      </c>
      <c r="R259" s="169">
        <f t="shared" si="72"/>
        <v>0</v>
      </c>
      <c r="S259" s="169">
        <v>2.2499999999999998E-3</v>
      </c>
      <c r="T259" s="170">
        <f t="shared" si="73"/>
        <v>2.2499999999999998E-3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249</v>
      </c>
      <c r="AT259" s="171" t="s">
        <v>142</v>
      </c>
      <c r="AU259" s="171" t="s">
        <v>85</v>
      </c>
      <c r="AY259" s="14" t="s">
        <v>139</v>
      </c>
      <c r="BE259" s="172">
        <f t="shared" si="74"/>
        <v>0</v>
      </c>
      <c r="BF259" s="172">
        <f t="shared" si="75"/>
        <v>0</v>
      </c>
      <c r="BG259" s="172">
        <f t="shared" si="76"/>
        <v>0</v>
      </c>
      <c r="BH259" s="172">
        <f t="shared" si="77"/>
        <v>0</v>
      </c>
      <c r="BI259" s="172">
        <f t="shared" si="78"/>
        <v>0</v>
      </c>
      <c r="BJ259" s="14" t="s">
        <v>83</v>
      </c>
      <c r="BK259" s="172">
        <f t="shared" si="79"/>
        <v>0</v>
      </c>
      <c r="BL259" s="14" t="s">
        <v>249</v>
      </c>
      <c r="BM259" s="171" t="s">
        <v>577</v>
      </c>
    </row>
    <row r="260" spans="1:65" s="2" customFormat="1" ht="21.75" customHeight="1">
      <c r="A260" s="29"/>
      <c r="B260" s="158"/>
      <c r="C260" s="159" t="s">
        <v>578</v>
      </c>
      <c r="D260" s="159" t="s">
        <v>142</v>
      </c>
      <c r="E260" s="160" t="s">
        <v>579</v>
      </c>
      <c r="F260" s="161" t="s">
        <v>580</v>
      </c>
      <c r="G260" s="162" t="s">
        <v>169</v>
      </c>
      <c r="H260" s="163">
        <v>2</v>
      </c>
      <c r="I260" s="164"/>
      <c r="J260" s="165">
        <f t="shared" si="70"/>
        <v>0</v>
      </c>
      <c r="K260" s="166"/>
      <c r="L260" s="30"/>
      <c r="M260" s="167" t="s">
        <v>1</v>
      </c>
      <c r="N260" s="168" t="s">
        <v>40</v>
      </c>
      <c r="O260" s="55"/>
      <c r="P260" s="169">
        <f t="shared" si="71"/>
        <v>0</v>
      </c>
      <c r="Q260" s="169">
        <v>1.2999999999999999E-4</v>
      </c>
      <c r="R260" s="169">
        <f t="shared" si="72"/>
        <v>2.5999999999999998E-4</v>
      </c>
      <c r="S260" s="169">
        <v>0</v>
      </c>
      <c r="T260" s="170">
        <f t="shared" si="7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249</v>
      </c>
      <c r="AT260" s="171" t="s">
        <v>142</v>
      </c>
      <c r="AU260" s="171" t="s">
        <v>85</v>
      </c>
      <c r="AY260" s="14" t="s">
        <v>139</v>
      </c>
      <c r="BE260" s="172">
        <f t="shared" si="74"/>
        <v>0</v>
      </c>
      <c r="BF260" s="172">
        <f t="shared" si="75"/>
        <v>0</v>
      </c>
      <c r="BG260" s="172">
        <f t="shared" si="76"/>
        <v>0</v>
      </c>
      <c r="BH260" s="172">
        <f t="shared" si="77"/>
        <v>0</v>
      </c>
      <c r="BI260" s="172">
        <f t="shared" si="78"/>
        <v>0</v>
      </c>
      <c r="BJ260" s="14" t="s">
        <v>83</v>
      </c>
      <c r="BK260" s="172">
        <f t="shared" si="79"/>
        <v>0</v>
      </c>
      <c r="BL260" s="14" t="s">
        <v>249</v>
      </c>
      <c r="BM260" s="171" t="s">
        <v>581</v>
      </c>
    </row>
    <row r="261" spans="1:65" s="2" customFormat="1" ht="21.75" customHeight="1">
      <c r="A261" s="29"/>
      <c r="B261" s="158"/>
      <c r="C261" s="173" t="s">
        <v>582</v>
      </c>
      <c r="D261" s="173" t="s">
        <v>217</v>
      </c>
      <c r="E261" s="174" t="s">
        <v>583</v>
      </c>
      <c r="F261" s="175" t="s">
        <v>584</v>
      </c>
      <c r="G261" s="176" t="s">
        <v>169</v>
      </c>
      <c r="H261" s="177">
        <v>2</v>
      </c>
      <c r="I261" s="178"/>
      <c r="J261" s="179">
        <f t="shared" si="70"/>
        <v>0</v>
      </c>
      <c r="K261" s="180"/>
      <c r="L261" s="181"/>
      <c r="M261" s="182" t="s">
        <v>1</v>
      </c>
      <c r="N261" s="183" t="s">
        <v>40</v>
      </c>
      <c r="O261" s="55"/>
      <c r="P261" s="169">
        <f t="shared" si="71"/>
        <v>0</v>
      </c>
      <c r="Q261" s="169">
        <v>1.6800000000000001E-3</v>
      </c>
      <c r="R261" s="169">
        <f t="shared" si="72"/>
        <v>3.3600000000000001E-3</v>
      </c>
      <c r="S261" s="169">
        <v>0</v>
      </c>
      <c r="T261" s="170">
        <f t="shared" si="7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421</v>
      </c>
      <c r="AT261" s="171" t="s">
        <v>217</v>
      </c>
      <c r="AU261" s="171" t="s">
        <v>85</v>
      </c>
      <c r="AY261" s="14" t="s">
        <v>139</v>
      </c>
      <c r="BE261" s="172">
        <f t="shared" si="74"/>
        <v>0</v>
      </c>
      <c r="BF261" s="172">
        <f t="shared" si="75"/>
        <v>0</v>
      </c>
      <c r="BG261" s="172">
        <f t="shared" si="76"/>
        <v>0</v>
      </c>
      <c r="BH261" s="172">
        <f t="shared" si="77"/>
        <v>0</v>
      </c>
      <c r="BI261" s="172">
        <f t="shared" si="78"/>
        <v>0</v>
      </c>
      <c r="BJ261" s="14" t="s">
        <v>83</v>
      </c>
      <c r="BK261" s="172">
        <f t="shared" si="79"/>
        <v>0</v>
      </c>
      <c r="BL261" s="14" t="s">
        <v>249</v>
      </c>
      <c r="BM261" s="171" t="s">
        <v>585</v>
      </c>
    </row>
    <row r="262" spans="1:65" s="2" customFormat="1" ht="16.5" customHeight="1">
      <c r="A262" s="29"/>
      <c r="B262" s="158"/>
      <c r="C262" s="159" t="s">
        <v>586</v>
      </c>
      <c r="D262" s="159" t="s">
        <v>142</v>
      </c>
      <c r="E262" s="160" t="s">
        <v>587</v>
      </c>
      <c r="F262" s="161" t="s">
        <v>588</v>
      </c>
      <c r="G262" s="162" t="s">
        <v>169</v>
      </c>
      <c r="H262" s="163">
        <v>2</v>
      </c>
      <c r="I262" s="164"/>
      <c r="J262" s="165">
        <f t="shared" si="70"/>
        <v>0</v>
      </c>
      <c r="K262" s="166"/>
      <c r="L262" s="30"/>
      <c r="M262" s="167" t="s">
        <v>1</v>
      </c>
      <c r="N262" s="168" t="s">
        <v>40</v>
      </c>
      <c r="O262" s="55"/>
      <c r="P262" s="169">
        <f t="shared" si="71"/>
        <v>0</v>
      </c>
      <c r="Q262" s="169">
        <v>0</v>
      </c>
      <c r="R262" s="169">
        <f t="shared" si="72"/>
        <v>0</v>
      </c>
      <c r="S262" s="169">
        <v>1.2199999999999999E-3</v>
      </c>
      <c r="T262" s="170">
        <f t="shared" si="73"/>
        <v>2.4399999999999999E-3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249</v>
      </c>
      <c r="AT262" s="171" t="s">
        <v>142</v>
      </c>
      <c r="AU262" s="171" t="s">
        <v>85</v>
      </c>
      <c r="AY262" s="14" t="s">
        <v>139</v>
      </c>
      <c r="BE262" s="172">
        <f t="shared" si="74"/>
        <v>0</v>
      </c>
      <c r="BF262" s="172">
        <f t="shared" si="75"/>
        <v>0</v>
      </c>
      <c r="BG262" s="172">
        <f t="shared" si="76"/>
        <v>0</v>
      </c>
      <c r="BH262" s="172">
        <f t="shared" si="77"/>
        <v>0</v>
      </c>
      <c r="BI262" s="172">
        <f t="shared" si="78"/>
        <v>0</v>
      </c>
      <c r="BJ262" s="14" t="s">
        <v>83</v>
      </c>
      <c r="BK262" s="172">
        <f t="shared" si="79"/>
        <v>0</v>
      </c>
      <c r="BL262" s="14" t="s">
        <v>249</v>
      </c>
      <c r="BM262" s="171" t="s">
        <v>589</v>
      </c>
    </row>
    <row r="263" spans="1:65" s="2" customFormat="1" ht="16.5" customHeight="1">
      <c r="A263" s="29"/>
      <c r="B263" s="158"/>
      <c r="C263" s="159" t="s">
        <v>590</v>
      </c>
      <c r="D263" s="159" t="s">
        <v>142</v>
      </c>
      <c r="E263" s="160" t="s">
        <v>591</v>
      </c>
      <c r="F263" s="161" t="s">
        <v>592</v>
      </c>
      <c r="G263" s="162" t="s">
        <v>169</v>
      </c>
      <c r="H263" s="163">
        <v>1</v>
      </c>
      <c r="I263" s="164"/>
      <c r="J263" s="165">
        <f t="shared" si="70"/>
        <v>0</v>
      </c>
      <c r="K263" s="166"/>
      <c r="L263" s="30"/>
      <c r="M263" s="167" t="s">
        <v>1</v>
      </c>
      <c r="N263" s="168" t="s">
        <v>40</v>
      </c>
      <c r="O263" s="55"/>
      <c r="P263" s="169">
        <f t="shared" si="71"/>
        <v>0</v>
      </c>
      <c r="Q263" s="169">
        <v>1.3999999999999999E-4</v>
      </c>
      <c r="R263" s="169">
        <f t="shared" si="72"/>
        <v>1.3999999999999999E-4</v>
      </c>
      <c r="S263" s="169">
        <v>0</v>
      </c>
      <c r="T263" s="170">
        <f t="shared" si="7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249</v>
      </c>
      <c r="AT263" s="171" t="s">
        <v>142</v>
      </c>
      <c r="AU263" s="171" t="s">
        <v>85</v>
      </c>
      <c r="AY263" s="14" t="s">
        <v>139</v>
      </c>
      <c r="BE263" s="172">
        <f t="shared" si="74"/>
        <v>0</v>
      </c>
      <c r="BF263" s="172">
        <f t="shared" si="75"/>
        <v>0</v>
      </c>
      <c r="BG263" s="172">
        <f t="shared" si="76"/>
        <v>0</v>
      </c>
      <c r="BH263" s="172">
        <f t="shared" si="77"/>
        <v>0</v>
      </c>
      <c r="BI263" s="172">
        <f t="shared" si="78"/>
        <v>0</v>
      </c>
      <c r="BJ263" s="14" t="s">
        <v>83</v>
      </c>
      <c r="BK263" s="172">
        <f t="shared" si="79"/>
        <v>0</v>
      </c>
      <c r="BL263" s="14" t="s">
        <v>249</v>
      </c>
      <c r="BM263" s="171" t="s">
        <v>593</v>
      </c>
    </row>
    <row r="264" spans="1:65" s="2" customFormat="1" ht="21.75" customHeight="1">
      <c r="A264" s="29"/>
      <c r="B264" s="158"/>
      <c r="C264" s="159" t="s">
        <v>594</v>
      </c>
      <c r="D264" s="159" t="s">
        <v>142</v>
      </c>
      <c r="E264" s="160" t="s">
        <v>595</v>
      </c>
      <c r="F264" s="161" t="s">
        <v>596</v>
      </c>
      <c r="G264" s="162" t="s">
        <v>370</v>
      </c>
      <c r="H264" s="163">
        <v>0.05</v>
      </c>
      <c r="I264" s="164"/>
      <c r="J264" s="165">
        <f t="shared" si="70"/>
        <v>0</v>
      </c>
      <c r="K264" s="166"/>
      <c r="L264" s="30"/>
      <c r="M264" s="167" t="s">
        <v>1</v>
      </c>
      <c r="N264" s="168" t="s">
        <v>40</v>
      </c>
      <c r="O264" s="55"/>
      <c r="P264" s="169">
        <f t="shared" si="71"/>
        <v>0</v>
      </c>
      <c r="Q264" s="169">
        <v>0</v>
      </c>
      <c r="R264" s="169">
        <f t="shared" si="72"/>
        <v>0</v>
      </c>
      <c r="S264" s="169">
        <v>0</v>
      </c>
      <c r="T264" s="170">
        <f t="shared" si="7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249</v>
      </c>
      <c r="AT264" s="171" t="s">
        <v>142</v>
      </c>
      <c r="AU264" s="171" t="s">
        <v>85</v>
      </c>
      <c r="AY264" s="14" t="s">
        <v>139</v>
      </c>
      <c r="BE264" s="172">
        <f t="shared" si="74"/>
        <v>0</v>
      </c>
      <c r="BF264" s="172">
        <f t="shared" si="75"/>
        <v>0</v>
      </c>
      <c r="BG264" s="172">
        <f t="shared" si="76"/>
        <v>0</v>
      </c>
      <c r="BH264" s="172">
        <f t="shared" si="77"/>
        <v>0</v>
      </c>
      <c r="BI264" s="172">
        <f t="shared" si="78"/>
        <v>0</v>
      </c>
      <c r="BJ264" s="14" t="s">
        <v>83</v>
      </c>
      <c r="BK264" s="172">
        <f t="shared" si="79"/>
        <v>0</v>
      </c>
      <c r="BL264" s="14" t="s">
        <v>249</v>
      </c>
      <c r="BM264" s="171" t="s">
        <v>597</v>
      </c>
    </row>
    <row r="265" spans="1:65" s="12" customFormat="1" ht="22.9" customHeight="1">
      <c r="B265" s="145"/>
      <c r="D265" s="146" t="s">
        <v>74</v>
      </c>
      <c r="E265" s="156" t="s">
        <v>598</v>
      </c>
      <c r="F265" s="156" t="s">
        <v>599</v>
      </c>
      <c r="I265" s="148"/>
      <c r="J265" s="157">
        <f>BK265</f>
        <v>0</v>
      </c>
      <c r="L265" s="145"/>
      <c r="M265" s="150"/>
      <c r="N265" s="151"/>
      <c r="O265" s="151"/>
      <c r="P265" s="152">
        <f>SUM(P266:P276)</f>
        <v>0</v>
      </c>
      <c r="Q265" s="151"/>
      <c r="R265" s="152">
        <f>SUM(R266:R276)</f>
        <v>5.3899999999999998E-3</v>
      </c>
      <c r="S265" s="151"/>
      <c r="T265" s="153">
        <f>SUM(T266:T276)</f>
        <v>0</v>
      </c>
      <c r="AR265" s="146" t="s">
        <v>85</v>
      </c>
      <c r="AT265" s="154" t="s">
        <v>74</v>
      </c>
      <c r="AU265" s="154" t="s">
        <v>83</v>
      </c>
      <c r="AY265" s="146" t="s">
        <v>139</v>
      </c>
      <c r="BK265" s="155">
        <f>SUM(BK266:BK276)</f>
        <v>0</v>
      </c>
    </row>
    <row r="266" spans="1:65" s="2" customFormat="1" ht="16.5" customHeight="1">
      <c r="A266" s="29"/>
      <c r="B266" s="158"/>
      <c r="C266" s="159" t="s">
        <v>600</v>
      </c>
      <c r="D266" s="159" t="s">
        <v>142</v>
      </c>
      <c r="E266" s="160" t="s">
        <v>601</v>
      </c>
      <c r="F266" s="161" t="s">
        <v>602</v>
      </c>
      <c r="G266" s="162" t="s">
        <v>169</v>
      </c>
      <c r="H266" s="163">
        <v>1</v>
      </c>
      <c r="I266" s="164"/>
      <c r="J266" s="165">
        <f t="shared" ref="J266:J276" si="80">ROUND(I266*H266,2)</f>
        <v>0</v>
      </c>
      <c r="K266" s="166"/>
      <c r="L266" s="30"/>
      <c r="M266" s="167" t="s">
        <v>1</v>
      </c>
      <c r="N266" s="168" t="s">
        <v>40</v>
      </c>
      <c r="O266" s="55"/>
      <c r="P266" s="169">
        <f t="shared" ref="P266:P276" si="81">O266*H266</f>
        <v>0</v>
      </c>
      <c r="Q266" s="169">
        <v>0</v>
      </c>
      <c r="R266" s="169">
        <f t="shared" ref="R266:R276" si="82">Q266*H266</f>
        <v>0</v>
      </c>
      <c r="S266" s="169">
        <v>0</v>
      </c>
      <c r="T266" s="170">
        <f t="shared" ref="T266:T276" si="83"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249</v>
      </c>
      <c r="AT266" s="171" t="s">
        <v>142</v>
      </c>
      <c r="AU266" s="171" t="s">
        <v>85</v>
      </c>
      <c r="AY266" s="14" t="s">
        <v>139</v>
      </c>
      <c r="BE266" s="172">
        <f t="shared" ref="BE266:BE276" si="84">IF(N266="základní",J266,0)</f>
        <v>0</v>
      </c>
      <c r="BF266" s="172">
        <f t="shared" ref="BF266:BF276" si="85">IF(N266="snížená",J266,0)</f>
        <v>0</v>
      </c>
      <c r="BG266" s="172">
        <f t="shared" ref="BG266:BG276" si="86">IF(N266="zákl. přenesená",J266,0)</f>
        <v>0</v>
      </c>
      <c r="BH266" s="172">
        <f t="shared" ref="BH266:BH276" si="87">IF(N266="sníž. přenesená",J266,0)</f>
        <v>0</v>
      </c>
      <c r="BI266" s="172">
        <f t="shared" ref="BI266:BI276" si="88">IF(N266="nulová",J266,0)</f>
        <v>0</v>
      </c>
      <c r="BJ266" s="14" t="s">
        <v>83</v>
      </c>
      <c r="BK266" s="172">
        <f t="shared" ref="BK266:BK276" si="89">ROUND(I266*H266,2)</f>
        <v>0</v>
      </c>
      <c r="BL266" s="14" t="s">
        <v>249</v>
      </c>
      <c r="BM266" s="171" t="s">
        <v>603</v>
      </c>
    </row>
    <row r="267" spans="1:65" s="2" customFormat="1" ht="33" customHeight="1">
      <c r="A267" s="29"/>
      <c r="B267" s="158"/>
      <c r="C267" s="173" t="s">
        <v>604</v>
      </c>
      <c r="D267" s="173" t="s">
        <v>217</v>
      </c>
      <c r="E267" s="174" t="s">
        <v>605</v>
      </c>
      <c r="F267" s="175" t="s">
        <v>606</v>
      </c>
      <c r="G267" s="176" t="s">
        <v>169</v>
      </c>
      <c r="H267" s="177">
        <v>1</v>
      </c>
      <c r="I267" s="178"/>
      <c r="J267" s="179">
        <f t="shared" si="80"/>
        <v>0</v>
      </c>
      <c r="K267" s="180"/>
      <c r="L267" s="181"/>
      <c r="M267" s="182" t="s">
        <v>1</v>
      </c>
      <c r="N267" s="183" t="s">
        <v>40</v>
      </c>
      <c r="O267" s="55"/>
      <c r="P267" s="169">
        <f t="shared" si="81"/>
        <v>0</v>
      </c>
      <c r="Q267" s="169">
        <v>9.0000000000000006E-5</v>
      </c>
      <c r="R267" s="169">
        <f t="shared" si="82"/>
        <v>9.0000000000000006E-5</v>
      </c>
      <c r="S267" s="169">
        <v>0</v>
      </c>
      <c r="T267" s="170">
        <f t="shared" si="8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421</v>
      </c>
      <c r="AT267" s="171" t="s">
        <v>217</v>
      </c>
      <c r="AU267" s="171" t="s">
        <v>85</v>
      </c>
      <c r="AY267" s="14" t="s">
        <v>139</v>
      </c>
      <c r="BE267" s="172">
        <f t="shared" si="84"/>
        <v>0</v>
      </c>
      <c r="BF267" s="172">
        <f t="shared" si="85"/>
        <v>0</v>
      </c>
      <c r="BG267" s="172">
        <f t="shared" si="86"/>
        <v>0</v>
      </c>
      <c r="BH267" s="172">
        <f t="shared" si="87"/>
        <v>0</v>
      </c>
      <c r="BI267" s="172">
        <f t="shared" si="88"/>
        <v>0</v>
      </c>
      <c r="BJ267" s="14" t="s">
        <v>83</v>
      </c>
      <c r="BK267" s="172">
        <f t="shared" si="89"/>
        <v>0</v>
      </c>
      <c r="BL267" s="14" t="s">
        <v>249</v>
      </c>
      <c r="BM267" s="171" t="s">
        <v>607</v>
      </c>
    </row>
    <row r="268" spans="1:65" s="2" customFormat="1" ht="21.75" customHeight="1">
      <c r="A268" s="29"/>
      <c r="B268" s="158"/>
      <c r="C268" s="159" t="s">
        <v>608</v>
      </c>
      <c r="D268" s="159" t="s">
        <v>142</v>
      </c>
      <c r="E268" s="160" t="s">
        <v>609</v>
      </c>
      <c r="F268" s="161" t="s">
        <v>610</v>
      </c>
      <c r="G268" s="162" t="s">
        <v>214</v>
      </c>
      <c r="H268" s="163">
        <v>2</v>
      </c>
      <c r="I268" s="164"/>
      <c r="J268" s="165">
        <f t="shared" si="80"/>
        <v>0</v>
      </c>
      <c r="K268" s="166"/>
      <c r="L268" s="30"/>
      <c r="M268" s="167" t="s">
        <v>1</v>
      </c>
      <c r="N268" s="168" t="s">
        <v>40</v>
      </c>
      <c r="O268" s="55"/>
      <c r="P268" s="169">
        <f t="shared" si="81"/>
        <v>0</v>
      </c>
      <c r="Q268" s="169">
        <v>0</v>
      </c>
      <c r="R268" s="169">
        <f t="shared" si="82"/>
        <v>0</v>
      </c>
      <c r="S268" s="169">
        <v>0</v>
      </c>
      <c r="T268" s="170">
        <f t="shared" si="8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249</v>
      </c>
      <c r="AT268" s="171" t="s">
        <v>142</v>
      </c>
      <c r="AU268" s="171" t="s">
        <v>85</v>
      </c>
      <c r="AY268" s="14" t="s">
        <v>139</v>
      </c>
      <c r="BE268" s="172">
        <f t="shared" si="84"/>
        <v>0</v>
      </c>
      <c r="BF268" s="172">
        <f t="shared" si="85"/>
        <v>0</v>
      </c>
      <c r="BG268" s="172">
        <f t="shared" si="86"/>
        <v>0</v>
      </c>
      <c r="BH268" s="172">
        <f t="shared" si="87"/>
        <v>0</v>
      </c>
      <c r="BI268" s="172">
        <f t="shared" si="88"/>
        <v>0</v>
      </c>
      <c r="BJ268" s="14" t="s">
        <v>83</v>
      </c>
      <c r="BK268" s="172">
        <f t="shared" si="89"/>
        <v>0</v>
      </c>
      <c r="BL268" s="14" t="s">
        <v>249</v>
      </c>
      <c r="BM268" s="171" t="s">
        <v>611</v>
      </c>
    </row>
    <row r="269" spans="1:65" s="2" customFormat="1" ht="16.5" customHeight="1">
      <c r="A269" s="29"/>
      <c r="B269" s="158"/>
      <c r="C269" s="173" t="s">
        <v>612</v>
      </c>
      <c r="D269" s="173" t="s">
        <v>217</v>
      </c>
      <c r="E269" s="174" t="s">
        <v>613</v>
      </c>
      <c r="F269" s="175" t="s">
        <v>614</v>
      </c>
      <c r="G269" s="176" t="s">
        <v>214</v>
      </c>
      <c r="H269" s="177">
        <v>2.5</v>
      </c>
      <c r="I269" s="178"/>
      <c r="J269" s="179">
        <f t="shared" si="80"/>
        <v>0</v>
      </c>
      <c r="K269" s="180"/>
      <c r="L269" s="181"/>
      <c r="M269" s="182" t="s">
        <v>1</v>
      </c>
      <c r="N269" s="183" t="s">
        <v>40</v>
      </c>
      <c r="O269" s="55"/>
      <c r="P269" s="169">
        <f t="shared" si="81"/>
        <v>0</v>
      </c>
      <c r="Q269" s="169">
        <v>1.2E-4</v>
      </c>
      <c r="R269" s="169">
        <f t="shared" si="82"/>
        <v>3.0000000000000003E-4</v>
      </c>
      <c r="S269" s="169">
        <v>0</v>
      </c>
      <c r="T269" s="170">
        <f t="shared" si="8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421</v>
      </c>
      <c r="AT269" s="171" t="s">
        <v>217</v>
      </c>
      <c r="AU269" s="171" t="s">
        <v>85</v>
      </c>
      <c r="AY269" s="14" t="s">
        <v>139</v>
      </c>
      <c r="BE269" s="172">
        <f t="shared" si="84"/>
        <v>0</v>
      </c>
      <c r="BF269" s="172">
        <f t="shared" si="85"/>
        <v>0</v>
      </c>
      <c r="BG269" s="172">
        <f t="shared" si="86"/>
        <v>0</v>
      </c>
      <c r="BH269" s="172">
        <f t="shared" si="87"/>
        <v>0</v>
      </c>
      <c r="BI269" s="172">
        <f t="shared" si="88"/>
        <v>0</v>
      </c>
      <c r="BJ269" s="14" t="s">
        <v>83</v>
      </c>
      <c r="BK269" s="172">
        <f t="shared" si="89"/>
        <v>0</v>
      </c>
      <c r="BL269" s="14" t="s">
        <v>249</v>
      </c>
      <c r="BM269" s="171" t="s">
        <v>615</v>
      </c>
    </row>
    <row r="270" spans="1:65" s="2" customFormat="1" ht="16.5" customHeight="1">
      <c r="A270" s="29"/>
      <c r="B270" s="158"/>
      <c r="C270" s="159" t="s">
        <v>616</v>
      </c>
      <c r="D270" s="159" t="s">
        <v>142</v>
      </c>
      <c r="E270" s="160" t="s">
        <v>617</v>
      </c>
      <c r="F270" s="161" t="s">
        <v>618</v>
      </c>
      <c r="G270" s="162" t="s">
        <v>169</v>
      </c>
      <c r="H270" s="163">
        <v>6</v>
      </c>
      <c r="I270" s="164"/>
      <c r="J270" s="165">
        <f t="shared" si="80"/>
        <v>0</v>
      </c>
      <c r="K270" s="166"/>
      <c r="L270" s="30"/>
      <c r="M270" s="167" t="s">
        <v>1</v>
      </c>
      <c r="N270" s="168" t="s">
        <v>40</v>
      </c>
      <c r="O270" s="55"/>
      <c r="P270" s="169">
        <f t="shared" si="81"/>
        <v>0</v>
      </c>
      <c r="Q270" s="169">
        <v>0</v>
      </c>
      <c r="R270" s="169">
        <f t="shared" si="82"/>
        <v>0</v>
      </c>
      <c r="S270" s="169">
        <v>0</v>
      </c>
      <c r="T270" s="170">
        <f t="shared" si="8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249</v>
      </c>
      <c r="AT270" s="171" t="s">
        <v>142</v>
      </c>
      <c r="AU270" s="171" t="s">
        <v>85</v>
      </c>
      <c r="AY270" s="14" t="s">
        <v>139</v>
      </c>
      <c r="BE270" s="172">
        <f t="shared" si="84"/>
        <v>0</v>
      </c>
      <c r="BF270" s="172">
        <f t="shared" si="85"/>
        <v>0</v>
      </c>
      <c r="BG270" s="172">
        <f t="shared" si="86"/>
        <v>0</v>
      </c>
      <c r="BH270" s="172">
        <f t="shared" si="87"/>
        <v>0</v>
      </c>
      <c r="BI270" s="172">
        <f t="shared" si="88"/>
        <v>0</v>
      </c>
      <c r="BJ270" s="14" t="s">
        <v>83</v>
      </c>
      <c r="BK270" s="172">
        <f t="shared" si="89"/>
        <v>0</v>
      </c>
      <c r="BL270" s="14" t="s">
        <v>249</v>
      </c>
      <c r="BM270" s="171" t="s">
        <v>619</v>
      </c>
    </row>
    <row r="271" spans="1:65" s="2" customFormat="1" ht="21.75" customHeight="1">
      <c r="A271" s="29"/>
      <c r="B271" s="158"/>
      <c r="C271" s="159" t="s">
        <v>620</v>
      </c>
      <c r="D271" s="159" t="s">
        <v>142</v>
      </c>
      <c r="E271" s="160" t="s">
        <v>621</v>
      </c>
      <c r="F271" s="161" t="s">
        <v>622</v>
      </c>
      <c r="G271" s="162" t="s">
        <v>169</v>
      </c>
      <c r="H271" s="163">
        <v>1</v>
      </c>
      <c r="I271" s="164"/>
      <c r="J271" s="165">
        <f t="shared" si="80"/>
        <v>0</v>
      </c>
      <c r="K271" s="166"/>
      <c r="L271" s="30"/>
      <c r="M271" s="167" t="s">
        <v>1</v>
      </c>
      <c r="N271" s="168" t="s">
        <v>40</v>
      </c>
      <c r="O271" s="55"/>
      <c r="P271" s="169">
        <f t="shared" si="81"/>
        <v>0</v>
      </c>
      <c r="Q271" s="169">
        <v>0</v>
      </c>
      <c r="R271" s="169">
        <f t="shared" si="82"/>
        <v>0</v>
      </c>
      <c r="S271" s="169">
        <v>0</v>
      </c>
      <c r="T271" s="170">
        <f t="shared" si="8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1" t="s">
        <v>249</v>
      </c>
      <c r="AT271" s="171" t="s">
        <v>142</v>
      </c>
      <c r="AU271" s="171" t="s">
        <v>85</v>
      </c>
      <c r="AY271" s="14" t="s">
        <v>139</v>
      </c>
      <c r="BE271" s="172">
        <f t="shared" si="84"/>
        <v>0</v>
      </c>
      <c r="BF271" s="172">
        <f t="shared" si="85"/>
        <v>0</v>
      </c>
      <c r="BG271" s="172">
        <f t="shared" si="86"/>
        <v>0</v>
      </c>
      <c r="BH271" s="172">
        <f t="shared" si="87"/>
        <v>0</v>
      </c>
      <c r="BI271" s="172">
        <f t="shared" si="88"/>
        <v>0</v>
      </c>
      <c r="BJ271" s="14" t="s">
        <v>83</v>
      </c>
      <c r="BK271" s="172">
        <f t="shared" si="89"/>
        <v>0</v>
      </c>
      <c r="BL271" s="14" t="s">
        <v>249</v>
      </c>
      <c r="BM271" s="171" t="s">
        <v>623</v>
      </c>
    </row>
    <row r="272" spans="1:65" s="2" customFormat="1" ht="16.5" customHeight="1">
      <c r="A272" s="29"/>
      <c r="B272" s="158"/>
      <c r="C272" s="173" t="s">
        <v>624</v>
      </c>
      <c r="D272" s="173" t="s">
        <v>217</v>
      </c>
      <c r="E272" s="174" t="s">
        <v>625</v>
      </c>
      <c r="F272" s="175" t="s">
        <v>626</v>
      </c>
      <c r="G272" s="176" t="s">
        <v>169</v>
      </c>
      <c r="H272" s="177">
        <v>1</v>
      </c>
      <c r="I272" s="178"/>
      <c r="J272" s="179">
        <f t="shared" si="80"/>
        <v>0</v>
      </c>
      <c r="K272" s="180"/>
      <c r="L272" s="181"/>
      <c r="M272" s="182" t="s">
        <v>1</v>
      </c>
      <c r="N272" s="183" t="s">
        <v>40</v>
      </c>
      <c r="O272" s="55"/>
      <c r="P272" s="169">
        <f t="shared" si="81"/>
        <v>0</v>
      </c>
      <c r="Q272" s="169">
        <v>5.0000000000000001E-3</v>
      </c>
      <c r="R272" s="169">
        <f t="shared" si="82"/>
        <v>5.0000000000000001E-3</v>
      </c>
      <c r="S272" s="169">
        <v>0</v>
      </c>
      <c r="T272" s="170">
        <f t="shared" si="8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421</v>
      </c>
      <c r="AT272" s="171" t="s">
        <v>217</v>
      </c>
      <c r="AU272" s="171" t="s">
        <v>85</v>
      </c>
      <c r="AY272" s="14" t="s">
        <v>139</v>
      </c>
      <c r="BE272" s="172">
        <f t="shared" si="84"/>
        <v>0</v>
      </c>
      <c r="BF272" s="172">
        <f t="shared" si="85"/>
        <v>0</v>
      </c>
      <c r="BG272" s="172">
        <f t="shared" si="86"/>
        <v>0</v>
      </c>
      <c r="BH272" s="172">
        <f t="shared" si="87"/>
        <v>0</v>
      </c>
      <c r="BI272" s="172">
        <f t="shared" si="88"/>
        <v>0</v>
      </c>
      <c r="BJ272" s="14" t="s">
        <v>83</v>
      </c>
      <c r="BK272" s="172">
        <f t="shared" si="89"/>
        <v>0</v>
      </c>
      <c r="BL272" s="14" t="s">
        <v>249</v>
      </c>
      <c r="BM272" s="171" t="s">
        <v>627</v>
      </c>
    </row>
    <row r="273" spans="1:65" s="2" customFormat="1" ht="33" customHeight="1">
      <c r="A273" s="29"/>
      <c r="B273" s="158"/>
      <c r="C273" s="159" t="s">
        <v>628</v>
      </c>
      <c r="D273" s="159" t="s">
        <v>142</v>
      </c>
      <c r="E273" s="160" t="s">
        <v>629</v>
      </c>
      <c r="F273" s="161" t="s">
        <v>630</v>
      </c>
      <c r="G273" s="162" t="s">
        <v>169</v>
      </c>
      <c r="H273" s="163">
        <v>1</v>
      </c>
      <c r="I273" s="164"/>
      <c r="J273" s="165">
        <f t="shared" si="80"/>
        <v>0</v>
      </c>
      <c r="K273" s="166"/>
      <c r="L273" s="30"/>
      <c r="M273" s="167" t="s">
        <v>1</v>
      </c>
      <c r="N273" s="168" t="s">
        <v>40</v>
      </c>
      <c r="O273" s="55"/>
      <c r="P273" s="169">
        <f t="shared" si="81"/>
        <v>0</v>
      </c>
      <c r="Q273" s="169">
        <v>0</v>
      </c>
      <c r="R273" s="169">
        <f t="shared" si="82"/>
        <v>0</v>
      </c>
      <c r="S273" s="169">
        <v>0</v>
      </c>
      <c r="T273" s="170">
        <f t="shared" si="8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249</v>
      </c>
      <c r="AT273" s="171" t="s">
        <v>142</v>
      </c>
      <c r="AU273" s="171" t="s">
        <v>85</v>
      </c>
      <c r="AY273" s="14" t="s">
        <v>139</v>
      </c>
      <c r="BE273" s="172">
        <f t="shared" si="84"/>
        <v>0</v>
      </c>
      <c r="BF273" s="172">
        <f t="shared" si="85"/>
        <v>0</v>
      </c>
      <c r="BG273" s="172">
        <f t="shared" si="86"/>
        <v>0</v>
      </c>
      <c r="BH273" s="172">
        <f t="shared" si="87"/>
        <v>0</v>
      </c>
      <c r="BI273" s="172">
        <f t="shared" si="88"/>
        <v>0</v>
      </c>
      <c r="BJ273" s="14" t="s">
        <v>83</v>
      </c>
      <c r="BK273" s="172">
        <f t="shared" si="89"/>
        <v>0</v>
      </c>
      <c r="BL273" s="14" t="s">
        <v>249</v>
      </c>
      <c r="BM273" s="171" t="s">
        <v>631</v>
      </c>
    </row>
    <row r="274" spans="1:65" s="2" customFormat="1" ht="16.5" customHeight="1">
      <c r="A274" s="29"/>
      <c r="B274" s="158"/>
      <c r="C274" s="159" t="s">
        <v>632</v>
      </c>
      <c r="D274" s="159" t="s">
        <v>142</v>
      </c>
      <c r="E274" s="160" t="s">
        <v>633</v>
      </c>
      <c r="F274" s="161" t="s">
        <v>634</v>
      </c>
      <c r="G274" s="162" t="s">
        <v>530</v>
      </c>
      <c r="H274" s="163">
        <v>1</v>
      </c>
      <c r="I274" s="164"/>
      <c r="J274" s="165">
        <f t="shared" si="80"/>
        <v>0</v>
      </c>
      <c r="K274" s="166"/>
      <c r="L274" s="30"/>
      <c r="M274" s="167" t="s">
        <v>1</v>
      </c>
      <c r="N274" s="168" t="s">
        <v>40</v>
      </c>
      <c r="O274" s="55"/>
      <c r="P274" s="169">
        <f t="shared" si="81"/>
        <v>0</v>
      </c>
      <c r="Q274" s="169">
        <v>0</v>
      </c>
      <c r="R274" s="169">
        <f t="shared" si="82"/>
        <v>0</v>
      </c>
      <c r="S274" s="169">
        <v>0</v>
      </c>
      <c r="T274" s="170">
        <f t="shared" si="8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1" t="s">
        <v>249</v>
      </c>
      <c r="AT274" s="171" t="s">
        <v>142</v>
      </c>
      <c r="AU274" s="171" t="s">
        <v>85</v>
      </c>
      <c r="AY274" s="14" t="s">
        <v>139</v>
      </c>
      <c r="BE274" s="172">
        <f t="shared" si="84"/>
        <v>0</v>
      </c>
      <c r="BF274" s="172">
        <f t="shared" si="85"/>
        <v>0</v>
      </c>
      <c r="BG274" s="172">
        <f t="shared" si="86"/>
        <v>0</v>
      </c>
      <c r="BH274" s="172">
        <f t="shared" si="87"/>
        <v>0</v>
      </c>
      <c r="BI274" s="172">
        <f t="shared" si="88"/>
        <v>0</v>
      </c>
      <c r="BJ274" s="14" t="s">
        <v>83</v>
      </c>
      <c r="BK274" s="172">
        <f t="shared" si="89"/>
        <v>0</v>
      </c>
      <c r="BL274" s="14" t="s">
        <v>249</v>
      </c>
      <c r="BM274" s="171" t="s">
        <v>635</v>
      </c>
    </row>
    <row r="275" spans="1:65" s="2" customFormat="1" ht="21.75" customHeight="1">
      <c r="A275" s="29"/>
      <c r="B275" s="158"/>
      <c r="C275" s="159" t="s">
        <v>636</v>
      </c>
      <c r="D275" s="159" t="s">
        <v>142</v>
      </c>
      <c r="E275" s="160" t="s">
        <v>637</v>
      </c>
      <c r="F275" s="161" t="s">
        <v>638</v>
      </c>
      <c r="G275" s="162" t="s">
        <v>370</v>
      </c>
      <c r="H275" s="163">
        <v>5.0000000000000001E-3</v>
      </c>
      <c r="I275" s="164"/>
      <c r="J275" s="165">
        <f t="shared" si="80"/>
        <v>0</v>
      </c>
      <c r="K275" s="166"/>
      <c r="L275" s="30"/>
      <c r="M275" s="167" t="s">
        <v>1</v>
      </c>
      <c r="N275" s="168" t="s">
        <v>40</v>
      </c>
      <c r="O275" s="55"/>
      <c r="P275" s="169">
        <f t="shared" si="81"/>
        <v>0</v>
      </c>
      <c r="Q275" s="169">
        <v>0</v>
      </c>
      <c r="R275" s="169">
        <f t="shared" si="82"/>
        <v>0</v>
      </c>
      <c r="S275" s="169">
        <v>0</v>
      </c>
      <c r="T275" s="170">
        <f t="shared" si="8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249</v>
      </c>
      <c r="AT275" s="171" t="s">
        <v>142</v>
      </c>
      <c r="AU275" s="171" t="s">
        <v>85</v>
      </c>
      <c r="AY275" s="14" t="s">
        <v>139</v>
      </c>
      <c r="BE275" s="172">
        <f t="shared" si="84"/>
        <v>0</v>
      </c>
      <c r="BF275" s="172">
        <f t="shared" si="85"/>
        <v>0</v>
      </c>
      <c r="BG275" s="172">
        <f t="shared" si="86"/>
        <v>0</v>
      </c>
      <c r="BH275" s="172">
        <f t="shared" si="87"/>
        <v>0</v>
      </c>
      <c r="BI275" s="172">
        <f t="shared" si="88"/>
        <v>0</v>
      </c>
      <c r="BJ275" s="14" t="s">
        <v>83</v>
      </c>
      <c r="BK275" s="172">
        <f t="shared" si="89"/>
        <v>0</v>
      </c>
      <c r="BL275" s="14" t="s">
        <v>249</v>
      </c>
      <c r="BM275" s="171" t="s">
        <v>639</v>
      </c>
    </row>
    <row r="276" spans="1:65" s="2" customFormat="1" ht="16.5" customHeight="1">
      <c r="A276" s="29"/>
      <c r="B276" s="158"/>
      <c r="C276" s="159" t="s">
        <v>640</v>
      </c>
      <c r="D276" s="159" t="s">
        <v>142</v>
      </c>
      <c r="E276" s="160" t="s">
        <v>641</v>
      </c>
      <c r="F276" s="161" t="s">
        <v>642</v>
      </c>
      <c r="G276" s="162" t="s">
        <v>530</v>
      </c>
      <c r="H276" s="163">
        <v>1</v>
      </c>
      <c r="I276" s="164"/>
      <c r="J276" s="165">
        <f t="shared" si="80"/>
        <v>0</v>
      </c>
      <c r="K276" s="166"/>
      <c r="L276" s="30"/>
      <c r="M276" s="167" t="s">
        <v>1</v>
      </c>
      <c r="N276" s="168" t="s">
        <v>40</v>
      </c>
      <c r="O276" s="55"/>
      <c r="P276" s="169">
        <f t="shared" si="81"/>
        <v>0</v>
      </c>
      <c r="Q276" s="169">
        <v>0</v>
      </c>
      <c r="R276" s="169">
        <f t="shared" si="82"/>
        <v>0</v>
      </c>
      <c r="S276" s="169">
        <v>0</v>
      </c>
      <c r="T276" s="170">
        <f t="shared" si="8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249</v>
      </c>
      <c r="AT276" s="171" t="s">
        <v>142</v>
      </c>
      <c r="AU276" s="171" t="s">
        <v>85</v>
      </c>
      <c r="AY276" s="14" t="s">
        <v>139</v>
      </c>
      <c r="BE276" s="172">
        <f t="shared" si="84"/>
        <v>0</v>
      </c>
      <c r="BF276" s="172">
        <f t="shared" si="85"/>
        <v>0</v>
      </c>
      <c r="BG276" s="172">
        <f t="shared" si="86"/>
        <v>0</v>
      </c>
      <c r="BH276" s="172">
        <f t="shared" si="87"/>
        <v>0</v>
      </c>
      <c r="BI276" s="172">
        <f t="shared" si="88"/>
        <v>0</v>
      </c>
      <c r="BJ276" s="14" t="s">
        <v>83</v>
      </c>
      <c r="BK276" s="172">
        <f t="shared" si="89"/>
        <v>0</v>
      </c>
      <c r="BL276" s="14" t="s">
        <v>249</v>
      </c>
      <c r="BM276" s="171" t="s">
        <v>643</v>
      </c>
    </row>
    <row r="277" spans="1:65" s="12" customFormat="1" ht="22.9" customHeight="1">
      <c r="B277" s="145"/>
      <c r="D277" s="146" t="s">
        <v>74</v>
      </c>
      <c r="E277" s="156" t="s">
        <v>644</v>
      </c>
      <c r="F277" s="156" t="s">
        <v>645</v>
      </c>
      <c r="I277" s="148"/>
      <c r="J277" s="157">
        <f>BK277</f>
        <v>0</v>
      </c>
      <c r="L277" s="145"/>
      <c r="M277" s="150"/>
      <c r="N277" s="151"/>
      <c r="O277" s="151"/>
      <c r="P277" s="152">
        <f>SUM(P278:P293)</f>
        <v>0</v>
      </c>
      <c r="Q277" s="151"/>
      <c r="R277" s="152">
        <f>SUM(R278:R293)</f>
        <v>5.2607152599999996</v>
      </c>
      <c r="S277" s="151"/>
      <c r="T277" s="153">
        <f>SUM(T278:T293)</f>
        <v>4.4049153199999997</v>
      </c>
      <c r="AR277" s="146" t="s">
        <v>85</v>
      </c>
      <c r="AT277" s="154" t="s">
        <v>74</v>
      </c>
      <c r="AU277" s="154" t="s">
        <v>83</v>
      </c>
      <c r="AY277" s="146" t="s">
        <v>139</v>
      </c>
      <c r="BK277" s="155">
        <f>SUM(BK278:BK293)</f>
        <v>0</v>
      </c>
    </row>
    <row r="278" spans="1:65" s="2" customFormat="1" ht="21.75" customHeight="1">
      <c r="A278" s="29"/>
      <c r="B278" s="158"/>
      <c r="C278" s="159" t="s">
        <v>646</v>
      </c>
      <c r="D278" s="159" t="s">
        <v>142</v>
      </c>
      <c r="E278" s="160" t="s">
        <v>647</v>
      </c>
      <c r="F278" s="161" t="s">
        <v>648</v>
      </c>
      <c r="G278" s="162" t="s">
        <v>214</v>
      </c>
      <c r="H278" s="163">
        <v>102.45099999999999</v>
      </c>
      <c r="I278" s="164"/>
      <c r="J278" s="165">
        <f t="shared" ref="J278:J293" si="90">ROUND(I278*H278,2)</f>
        <v>0</v>
      </c>
      <c r="K278" s="166"/>
      <c r="L278" s="30"/>
      <c r="M278" s="167" t="s">
        <v>1</v>
      </c>
      <c r="N278" s="168" t="s">
        <v>40</v>
      </c>
      <c r="O278" s="55"/>
      <c r="P278" s="169">
        <f t="shared" ref="P278:P293" si="91">O278*H278</f>
        <v>0</v>
      </c>
      <c r="Q278" s="169">
        <v>0</v>
      </c>
      <c r="R278" s="169">
        <f t="shared" ref="R278:R293" si="92">Q278*H278</f>
        <v>0</v>
      </c>
      <c r="S278" s="169">
        <v>1.2319999999999999E-2</v>
      </c>
      <c r="T278" s="170">
        <f t="shared" ref="T278:T293" si="93">S278*H278</f>
        <v>1.2621963199999999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1" t="s">
        <v>249</v>
      </c>
      <c r="AT278" s="171" t="s">
        <v>142</v>
      </c>
      <c r="AU278" s="171" t="s">
        <v>85</v>
      </c>
      <c r="AY278" s="14" t="s">
        <v>139</v>
      </c>
      <c r="BE278" s="172">
        <f t="shared" ref="BE278:BE293" si="94">IF(N278="základní",J278,0)</f>
        <v>0</v>
      </c>
      <c r="BF278" s="172">
        <f t="shared" ref="BF278:BF293" si="95">IF(N278="snížená",J278,0)</f>
        <v>0</v>
      </c>
      <c r="BG278" s="172">
        <f t="shared" ref="BG278:BG293" si="96">IF(N278="zákl. přenesená",J278,0)</f>
        <v>0</v>
      </c>
      <c r="BH278" s="172">
        <f t="shared" ref="BH278:BH293" si="97">IF(N278="sníž. přenesená",J278,0)</f>
        <v>0</v>
      </c>
      <c r="BI278" s="172">
        <f t="shared" ref="BI278:BI293" si="98">IF(N278="nulová",J278,0)</f>
        <v>0</v>
      </c>
      <c r="BJ278" s="14" t="s">
        <v>83</v>
      </c>
      <c r="BK278" s="172">
        <f t="shared" ref="BK278:BK293" si="99">ROUND(I278*H278,2)</f>
        <v>0</v>
      </c>
      <c r="BL278" s="14" t="s">
        <v>249</v>
      </c>
      <c r="BM278" s="171" t="s">
        <v>649</v>
      </c>
    </row>
    <row r="279" spans="1:65" s="2" customFormat="1" ht="21.75" customHeight="1">
      <c r="A279" s="29"/>
      <c r="B279" s="158"/>
      <c r="C279" s="159" t="s">
        <v>650</v>
      </c>
      <c r="D279" s="159" t="s">
        <v>142</v>
      </c>
      <c r="E279" s="160" t="s">
        <v>651</v>
      </c>
      <c r="F279" s="161" t="s">
        <v>652</v>
      </c>
      <c r="G279" s="162" t="s">
        <v>214</v>
      </c>
      <c r="H279" s="163">
        <v>21.78</v>
      </c>
      <c r="I279" s="164"/>
      <c r="J279" s="165">
        <f t="shared" si="90"/>
        <v>0</v>
      </c>
      <c r="K279" s="166"/>
      <c r="L279" s="30"/>
      <c r="M279" s="167" t="s">
        <v>1</v>
      </c>
      <c r="N279" s="168" t="s">
        <v>40</v>
      </c>
      <c r="O279" s="55"/>
      <c r="P279" s="169">
        <f t="shared" si="91"/>
        <v>0</v>
      </c>
      <c r="Q279" s="169">
        <v>0</v>
      </c>
      <c r="R279" s="169">
        <f t="shared" si="92"/>
        <v>0</v>
      </c>
      <c r="S279" s="169">
        <v>0</v>
      </c>
      <c r="T279" s="170">
        <f t="shared" si="9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249</v>
      </c>
      <c r="AT279" s="171" t="s">
        <v>142</v>
      </c>
      <c r="AU279" s="171" t="s">
        <v>85</v>
      </c>
      <c r="AY279" s="14" t="s">
        <v>139</v>
      </c>
      <c r="BE279" s="172">
        <f t="shared" si="94"/>
        <v>0</v>
      </c>
      <c r="BF279" s="172">
        <f t="shared" si="95"/>
        <v>0</v>
      </c>
      <c r="BG279" s="172">
        <f t="shared" si="96"/>
        <v>0</v>
      </c>
      <c r="BH279" s="172">
        <f t="shared" si="97"/>
        <v>0</v>
      </c>
      <c r="BI279" s="172">
        <f t="shared" si="98"/>
        <v>0</v>
      </c>
      <c r="BJ279" s="14" t="s">
        <v>83</v>
      </c>
      <c r="BK279" s="172">
        <f t="shared" si="99"/>
        <v>0</v>
      </c>
      <c r="BL279" s="14" t="s">
        <v>249</v>
      </c>
      <c r="BM279" s="171" t="s">
        <v>653</v>
      </c>
    </row>
    <row r="280" spans="1:65" s="2" customFormat="1" ht="16.5" customHeight="1">
      <c r="A280" s="29"/>
      <c r="B280" s="158"/>
      <c r="C280" s="173" t="s">
        <v>654</v>
      </c>
      <c r="D280" s="173" t="s">
        <v>217</v>
      </c>
      <c r="E280" s="174" t="s">
        <v>655</v>
      </c>
      <c r="F280" s="175" t="s">
        <v>656</v>
      </c>
      <c r="G280" s="176" t="s">
        <v>145</v>
      </c>
      <c r="H280" s="177">
        <v>0.24</v>
      </c>
      <c r="I280" s="178"/>
      <c r="J280" s="179">
        <f t="shared" si="90"/>
        <v>0</v>
      </c>
      <c r="K280" s="180"/>
      <c r="L280" s="181"/>
      <c r="M280" s="182" t="s">
        <v>1</v>
      </c>
      <c r="N280" s="183" t="s">
        <v>40</v>
      </c>
      <c r="O280" s="55"/>
      <c r="P280" s="169">
        <f t="shared" si="91"/>
        <v>0</v>
      </c>
      <c r="Q280" s="169">
        <v>0.55000000000000004</v>
      </c>
      <c r="R280" s="169">
        <f t="shared" si="92"/>
        <v>0.13200000000000001</v>
      </c>
      <c r="S280" s="169">
        <v>0</v>
      </c>
      <c r="T280" s="170">
        <f t="shared" si="9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1" t="s">
        <v>421</v>
      </c>
      <c r="AT280" s="171" t="s">
        <v>217</v>
      </c>
      <c r="AU280" s="171" t="s">
        <v>85</v>
      </c>
      <c r="AY280" s="14" t="s">
        <v>139</v>
      </c>
      <c r="BE280" s="172">
        <f t="shared" si="94"/>
        <v>0</v>
      </c>
      <c r="BF280" s="172">
        <f t="shared" si="95"/>
        <v>0</v>
      </c>
      <c r="BG280" s="172">
        <f t="shared" si="96"/>
        <v>0</v>
      </c>
      <c r="BH280" s="172">
        <f t="shared" si="97"/>
        <v>0</v>
      </c>
      <c r="BI280" s="172">
        <f t="shared" si="98"/>
        <v>0</v>
      </c>
      <c r="BJ280" s="14" t="s">
        <v>83</v>
      </c>
      <c r="BK280" s="172">
        <f t="shared" si="99"/>
        <v>0</v>
      </c>
      <c r="BL280" s="14" t="s">
        <v>249</v>
      </c>
      <c r="BM280" s="171" t="s">
        <v>657</v>
      </c>
    </row>
    <row r="281" spans="1:65" s="2" customFormat="1" ht="21.75" customHeight="1">
      <c r="A281" s="29"/>
      <c r="B281" s="158"/>
      <c r="C281" s="159" t="s">
        <v>658</v>
      </c>
      <c r="D281" s="159" t="s">
        <v>142</v>
      </c>
      <c r="E281" s="160" t="s">
        <v>659</v>
      </c>
      <c r="F281" s="161" t="s">
        <v>660</v>
      </c>
      <c r="G281" s="162" t="s">
        <v>214</v>
      </c>
      <c r="H281" s="163">
        <v>102.45099999999999</v>
      </c>
      <c r="I281" s="164"/>
      <c r="J281" s="165">
        <f t="shared" si="90"/>
        <v>0</v>
      </c>
      <c r="K281" s="166"/>
      <c r="L281" s="30"/>
      <c r="M281" s="167" t="s">
        <v>1</v>
      </c>
      <c r="N281" s="168" t="s">
        <v>40</v>
      </c>
      <c r="O281" s="55"/>
      <c r="P281" s="169">
        <f t="shared" si="91"/>
        <v>0</v>
      </c>
      <c r="Q281" s="169">
        <v>1.363E-2</v>
      </c>
      <c r="R281" s="169">
        <f t="shared" si="92"/>
        <v>1.3964071299999998</v>
      </c>
      <c r="S281" s="169">
        <v>0</v>
      </c>
      <c r="T281" s="170">
        <f t="shared" si="9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249</v>
      </c>
      <c r="AT281" s="171" t="s">
        <v>142</v>
      </c>
      <c r="AU281" s="171" t="s">
        <v>85</v>
      </c>
      <c r="AY281" s="14" t="s">
        <v>139</v>
      </c>
      <c r="BE281" s="172">
        <f t="shared" si="94"/>
        <v>0</v>
      </c>
      <c r="BF281" s="172">
        <f t="shared" si="95"/>
        <v>0</v>
      </c>
      <c r="BG281" s="172">
        <f t="shared" si="96"/>
        <v>0</v>
      </c>
      <c r="BH281" s="172">
        <f t="shared" si="97"/>
        <v>0</v>
      </c>
      <c r="BI281" s="172">
        <f t="shared" si="98"/>
        <v>0</v>
      </c>
      <c r="BJ281" s="14" t="s">
        <v>83</v>
      </c>
      <c r="BK281" s="172">
        <f t="shared" si="99"/>
        <v>0</v>
      </c>
      <c r="BL281" s="14" t="s">
        <v>249</v>
      </c>
      <c r="BM281" s="171" t="s">
        <v>661</v>
      </c>
    </row>
    <row r="282" spans="1:65" s="2" customFormat="1" ht="21.75" customHeight="1">
      <c r="A282" s="29"/>
      <c r="B282" s="158"/>
      <c r="C282" s="159" t="s">
        <v>662</v>
      </c>
      <c r="D282" s="159" t="s">
        <v>142</v>
      </c>
      <c r="E282" s="160" t="s">
        <v>663</v>
      </c>
      <c r="F282" s="161" t="s">
        <v>664</v>
      </c>
      <c r="G282" s="162" t="s">
        <v>153</v>
      </c>
      <c r="H282" s="163">
        <v>102.482</v>
      </c>
      <c r="I282" s="164"/>
      <c r="J282" s="165">
        <f t="shared" si="90"/>
        <v>0</v>
      </c>
      <c r="K282" s="166"/>
      <c r="L282" s="30"/>
      <c r="M282" s="167" t="s">
        <v>1</v>
      </c>
      <c r="N282" s="168" t="s">
        <v>40</v>
      </c>
      <c r="O282" s="55"/>
      <c r="P282" s="169">
        <f t="shared" si="91"/>
        <v>0</v>
      </c>
      <c r="Q282" s="169">
        <v>0</v>
      </c>
      <c r="R282" s="169">
        <f t="shared" si="92"/>
        <v>0</v>
      </c>
      <c r="S282" s="169">
        <v>0</v>
      </c>
      <c r="T282" s="170">
        <f t="shared" si="9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249</v>
      </c>
      <c r="AT282" s="171" t="s">
        <v>142</v>
      </c>
      <c r="AU282" s="171" t="s">
        <v>85</v>
      </c>
      <c r="AY282" s="14" t="s">
        <v>139</v>
      </c>
      <c r="BE282" s="172">
        <f t="shared" si="94"/>
        <v>0</v>
      </c>
      <c r="BF282" s="172">
        <f t="shared" si="95"/>
        <v>0</v>
      </c>
      <c r="BG282" s="172">
        <f t="shared" si="96"/>
        <v>0</v>
      </c>
      <c r="BH282" s="172">
        <f t="shared" si="97"/>
        <v>0</v>
      </c>
      <c r="BI282" s="172">
        <f t="shared" si="98"/>
        <v>0</v>
      </c>
      <c r="BJ282" s="14" t="s">
        <v>83</v>
      </c>
      <c r="BK282" s="172">
        <f t="shared" si="99"/>
        <v>0</v>
      </c>
      <c r="BL282" s="14" t="s">
        <v>249</v>
      </c>
      <c r="BM282" s="171" t="s">
        <v>665</v>
      </c>
    </row>
    <row r="283" spans="1:65" s="2" customFormat="1" ht="21.75" customHeight="1">
      <c r="A283" s="29"/>
      <c r="B283" s="158"/>
      <c r="C283" s="173" t="s">
        <v>666</v>
      </c>
      <c r="D283" s="173" t="s">
        <v>217</v>
      </c>
      <c r="E283" s="174" t="s">
        <v>667</v>
      </c>
      <c r="F283" s="175" t="s">
        <v>668</v>
      </c>
      <c r="G283" s="176" t="s">
        <v>145</v>
      </c>
      <c r="H283" s="177">
        <v>3.484</v>
      </c>
      <c r="I283" s="178"/>
      <c r="J283" s="179">
        <f t="shared" si="90"/>
        <v>0</v>
      </c>
      <c r="K283" s="180"/>
      <c r="L283" s="181"/>
      <c r="M283" s="182" t="s">
        <v>1</v>
      </c>
      <c r="N283" s="183" t="s">
        <v>40</v>
      </c>
      <c r="O283" s="55"/>
      <c r="P283" s="169">
        <f t="shared" si="91"/>
        <v>0</v>
      </c>
      <c r="Q283" s="169">
        <v>0.55000000000000004</v>
      </c>
      <c r="R283" s="169">
        <f t="shared" si="92"/>
        <v>1.9162000000000001</v>
      </c>
      <c r="S283" s="169">
        <v>0</v>
      </c>
      <c r="T283" s="170">
        <f t="shared" si="9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1" t="s">
        <v>421</v>
      </c>
      <c r="AT283" s="171" t="s">
        <v>217</v>
      </c>
      <c r="AU283" s="171" t="s">
        <v>85</v>
      </c>
      <c r="AY283" s="14" t="s">
        <v>139</v>
      </c>
      <c r="BE283" s="172">
        <f t="shared" si="94"/>
        <v>0</v>
      </c>
      <c r="BF283" s="172">
        <f t="shared" si="95"/>
        <v>0</v>
      </c>
      <c r="BG283" s="172">
        <f t="shared" si="96"/>
        <v>0</v>
      </c>
      <c r="BH283" s="172">
        <f t="shared" si="97"/>
        <v>0</v>
      </c>
      <c r="BI283" s="172">
        <f t="shared" si="98"/>
        <v>0</v>
      </c>
      <c r="BJ283" s="14" t="s">
        <v>83</v>
      </c>
      <c r="BK283" s="172">
        <f t="shared" si="99"/>
        <v>0</v>
      </c>
      <c r="BL283" s="14" t="s">
        <v>249</v>
      </c>
      <c r="BM283" s="171" t="s">
        <v>669</v>
      </c>
    </row>
    <row r="284" spans="1:65" s="2" customFormat="1" ht="21.75" customHeight="1">
      <c r="A284" s="29"/>
      <c r="B284" s="158"/>
      <c r="C284" s="159" t="s">
        <v>670</v>
      </c>
      <c r="D284" s="159" t="s">
        <v>142</v>
      </c>
      <c r="E284" s="160" t="s">
        <v>671</v>
      </c>
      <c r="F284" s="161" t="s">
        <v>672</v>
      </c>
      <c r="G284" s="162" t="s">
        <v>214</v>
      </c>
      <c r="H284" s="163">
        <v>167.065</v>
      </c>
      <c r="I284" s="164"/>
      <c r="J284" s="165">
        <f t="shared" si="90"/>
        <v>0</v>
      </c>
      <c r="K284" s="166"/>
      <c r="L284" s="30"/>
      <c r="M284" s="167" t="s">
        <v>1</v>
      </c>
      <c r="N284" s="168" t="s">
        <v>40</v>
      </c>
      <c r="O284" s="55"/>
      <c r="P284" s="169">
        <f t="shared" si="91"/>
        <v>0</v>
      </c>
      <c r="Q284" s="169">
        <v>0</v>
      </c>
      <c r="R284" s="169">
        <f t="shared" si="92"/>
        <v>0</v>
      </c>
      <c r="S284" s="169">
        <v>4.4000000000000003E-3</v>
      </c>
      <c r="T284" s="170">
        <f t="shared" si="93"/>
        <v>0.73508600000000002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249</v>
      </c>
      <c r="AT284" s="171" t="s">
        <v>142</v>
      </c>
      <c r="AU284" s="171" t="s">
        <v>85</v>
      </c>
      <c r="AY284" s="14" t="s">
        <v>139</v>
      </c>
      <c r="BE284" s="172">
        <f t="shared" si="94"/>
        <v>0</v>
      </c>
      <c r="BF284" s="172">
        <f t="shared" si="95"/>
        <v>0</v>
      </c>
      <c r="BG284" s="172">
        <f t="shared" si="96"/>
        <v>0</v>
      </c>
      <c r="BH284" s="172">
        <f t="shared" si="97"/>
        <v>0</v>
      </c>
      <c r="BI284" s="172">
        <f t="shared" si="98"/>
        <v>0</v>
      </c>
      <c r="BJ284" s="14" t="s">
        <v>83</v>
      </c>
      <c r="BK284" s="172">
        <f t="shared" si="99"/>
        <v>0</v>
      </c>
      <c r="BL284" s="14" t="s">
        <v>249</v>
      </c>
      <c r="BM284" s="171" t="s">
        <v>673</v>
      </c>
    </row>
    <row r="285" spans="1:65" s="2" customFormat="1" ht="21.75" customHeight="1">
      <c r="A285" s="29"/>
      <c r="B285" s="158"/>
      <c r="C285" s="159" t="s">
        <v>674</v>
      </c>
      <c r="D285" s="159" t="s">
        <v>142</v>
      </c>
      <c r="E285" s="160" t="s">
        <v>675</v>
      </c>
      <c r="F285" s="161" t="s">
        <v>676</v>
      </c>
      <c r="G285" s="162" t="s">
        <v>153</v>
      </c>
      <c r="H285" s="163">
        <v>83.533000000000001</v>
      </c>
      <c r="I285" s="164"/>
      <c r="J285" s="165">
        <f t="shared" si="90"/>
        <v>0</v>
      </c>
      <c r="K285" s="166"/>
      <c r="L285" s="30"/>
      <c r="M285" s="167" t="s">
        <v>1</v>
      </c>
      <c r="N285" s="168" t="s">
        <v>40</v>
      </c>
      <c r="O285" s="55"/>
      <c r="P285" s="169">
        <f t="shared" si="91"/>
        <v>0</v>
      </c>
      <c r="Q285" s="169">
        <v>1.9460000000000002E-2</v>
      </c>
      <c r="R285" s="169">
        <f t="shared" si="92"/>
        <v>1.6255521800000001</v>
      </c>
      <c r="S285" s="169">
        <v>0</v>
      </c>
      <c r="T285" s="170">
        <f t="shared" si="9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249</v>
      </c>
      <c r="AT285" s="171" t="s">
        <v>142</v>
      </c>
      <c r="AU285" s="171" t="s">
        <v>85</v>
      </c>
      <c r="AY285" s="14" t="s">
        <v>139</v>
      </c>
      <c r="BE285" s="172">
        <f t="shared" si="94"/>
        <v>0</v>
      </c>
      <c r="BF285" s="172">
        <f t="shared" si="95"/>
        <v>0</v>
      </c>
      <c r="BG285" s="172">
        <f t="shared" si="96"/>
        <v>0</v>
      </c>
      <c r="BH285" s="172">
        <f t="shared" si="97"/>
        <v>0</v>
      </c>
      <c r="BI285" s="172">
        <f t="shared" si="98"/>
        <v>0</v>
      </c>
      <c r="BJ285" s="14" t="s">
        <v>83</v>
      </c>
      <c r="BK285" s="172">
        <f t="shared" si="99"/>
        <v>0</v>
      </c>
      <c r="BL285" s="14" t="s">
        <v>249</v>
      </c>
      <c r="BM285" s="171" t="s">
        <v>677</v>
      </c>
    </row>
    <row r="286" spans="1:65" s="2" customFormat="1" ht="16.5" customHeight="1">
      <c r="A286" s="29"/>
      <c r="B286" s="158"/>
      <c r="C286" s="159" t="s">
        <v>678</v>
      </c>
      <c r="D286" s="159" t="s">
        <v>142</v>
      </c>
      <c r="E286" s="160" t="s">
        <v>679</v>
      </c>
      <c r="F286" s="161" t="s">
        <v>680</v>
      </c>
      <c r="G286" s="162" t="s">
        <v>153</v>
      </c>
      <c r="H286" s="163">
        <v>117.291</v>
      </c>
      <c r="I286" s="164"/>
      <c r="J286" s="165">
        <f t="shared" si="90"/>
        <v>0</v>
      </c>
      <c r="K286" s="166"/>
      <c r="L286" s="30"/>
      <c r="M286" s="167" t="s">
        <v>1</v>
      </c>
      <c r="N286" s="168" t="s">
        <v>40</v>
      </c>
      <c r="O286" s="55"/>
      <c r="P286" s="169">
        <f t="shared" si="91"/>
        <v>0</v>
      </c>
      <c r="Q286" s="169">
        <v>0</v>
      </c>
      <c r="R286" s="169">
        <f t="shared" si="92"/>
        <v>0</v>
      </c>
      <c r="S286" s="169">
        <v>1.4999999999999999E-2</v>
      </c>
      <c r="T286" s="170">
        <f t="shared" si="93"/>
        <v>1.7593649999999998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249</v>
      </c>
      <c r="AT286" s="171" t="s">
        <v>142</v>
      </c>
      <c r="AU286" s="171" t="s">
        <v>85</v>
      </c>
      <c r="AY286" s="14" t="s">
        <v>139</v>
      </c>
      <c r="BE286" s="172">
        <f t="shared" si="94"/>
        <v>0</v>
      </c>
      <c r="BF286" s="172">
        <f t="shared" si="95"/>
        <v>0</v>
      </c>
      <c r="BG286" s="172">
        <f t="shared" si="96"/>
        <v>0</v>
      </c>
      <c r="BH286" s="172">
        <f t="shared" si="97"/>
        <v>0</v>
      </c>
      <c r="BI286" s="172">
        <f t="shared" si="98"/>
        <v>0</v>
      </c>
      <c r="BJ286" s="14" t="s">
        <v>83</v>
      </c>
      <c r="BK286" s="172">
        <f t="shared" si="99"/>
        <v>0</v>
      </c>
      <c r="BL286" s="14" t="s">
        <v>249</v>
      </c>
      <c r="BM286" s="171" t="s">
        <v>681</v>
      </c>
    </row>
    <row r="287" spans="1:65" s="2" customFormat="1" ht="21.75" customHeight="1">
      <c r="A287" s="29"/>
      <c r="B287" s="158"/>
      <c r="C287" s="159" t="s">
        <v>682</v>
      </c>
      <c r="D287" s="159" t="s">
        <v>142</v>
      </c>
      <c r="E287" s="160" t="s">
        <v>683</v>
      </c>
      <c r="F287" s="161" t="s">
        <v>684</v>
      </c>
      <c r="G287" s="162" t="s">
        <v>214</v>
      </c>
      <c r="H287" s="163">
        <v>30.36</v>
      </c>
      <c r="I287" s="164"/>
      <c r="J287" s="165">
        <f t="shared" si="90"/>
        <v>0</v>
      </c>
      <c r="K287" s="166"/>
      <c r="L287" s="30"/>
      <c r="M287" s="167" t="s">
        <v>1</v>
      </c>
      <c r="N287" s="168" t="s">
        <v>40</v>
      </c>
      <c r="O287" s="55"/>
      <c r="P287" s="169">
        <f t="shared" si="91"/>
        <v>0</v>
      </c>
      <c r="Q287" s="169">
        <v>0</v>
      </c>
      <c r="R287" s="169">
        <f t="shared" si="92"/>
        <v>0</v>
      </c>
      <c r="S287" s="169">
        <v>1.4E-2</v>
      </c>
      <c r="T287" s="170">
        <f t="shared" si="93"/>
        <v>0.42503999999999997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249</v>
      </c>
      <c r="AT287" s="171" t="s">
        <v>142</v>
      </c>
      <c r="AU287" s="171" t="s">
        <v>85</v>
      </c>
      <c r="AY287" s="14" t="s">
        <v>139</v>
      </c>
      <c r="BE287" s="172">
        <f t="shared" si="94"/>
        <v>0</v>
      </c>
      <c r="BF287" s="172">
        <f t="shared" si="95"/>
        <v>0</v>
      </c>
      <c r="BG287" s="172">
        <f t="shared" si="96"/>
        <v>0</v>
      </c>
      <c r="BH287" s="172">
        <f t="shared" si="97"/>
        <v>0</v>
      </c>
      <c r="BI287" s="172">
        <f t="shared" si="98"/>
        <v>0</v>
      </c>
      <c r="BJ287" s="14" t="s">
        <v>83</v>
      </c>
      <c r="BK287" s="172">
        <f t="shared" si="99"/>
        <v>0</v>
      </c>
      <c r="BL287" s="14" t="s">
        <v>249</v>
      </c>
      <c r="BM287" s="171" t="s">
        <v>685</v>
      </c>
    </row>
    <row r="288" spans="1:65" s="2" customFormat="1" ht="21.75" customHeight="1">
      <c r="A288" s="29"/>
      <c r="B288" s="158"/>
      <c r="C288" s="159" t="s">
        <v>686</v>
      </c>
      <c r="D288" s="159" t="s">
        <v>142</v>
      </c>
      <c r="E288" s="160" t="s">
        <v>687</v>
      </c>
      <c r="F288" s="161" t="s">
        <v>688</v>
      </c>
      <c r="G288" s="162" t="s">
        <v>145</v>
      </c>
      <c r="H288" s="163">
        <v>3.7250000000000001</v>
      </c>
      <c r="I288" s="164"/>
      <c r="J288" s="165">
        <f t="shared" si="90"/>
        <v>0</v>
      </c>
      <c r="K288" s="166"/>
      <c r="L288" s="30"/>
      <c r="M288" s="167" t="s">
        <v>1</v>
      </c>
      <c r="N288" s="168" t="s">
        <v>40</v>
      </c>
      <c r="O288" s="55"/>
      <c r="P288" s="169">
        <f t="shared" si="91"/>
        <v>0</v>
      </c>
      <c r="Q288" s="169">
        <v>2.3369999999999998E-2</v>
      </c>
      <c r="R288" s="169">
        <f t="shared" si="92"/>
        <v>8.7053249999999999E-2</v>
      </c>
      <c r="S288" s="169">
        <v>0</v>
      </c>
      <c r="T288" s="170">
        <f t="shared" si="9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249</v>
      </c>
      <c r="AT288" s="171" t="s">
        <v>142</v>
      </c>
      <c r="AU288" s="171" t="s">
        <v>85</v>
      </c>
      <c r="AY288" s="14" t="s">
        <v>139</v>
      </c>
      <c r="BE288" s="172">
        <f t="shared" si="94"/>
        <v>0</v>
      </c>
      <c r="BF288" s="172">
        <f t="shared" si="95"/>
        <v>0</v>
      </c>
      <c r="BG288" s="172">
        <f t="shared" si="96"/>
        <v>0</v>
      </c>
      <c r="BH288" s="172">
        <f t="shared" si="97"/>
        <v>0</v>
      </c>
      <c r="BI288" s="172">
        <f t="shared" si="98"/>
        <v>0</v>
      </c>
      <c r="BJ288" s="14" t="s">
        <v>83</v>
      </c>
      <c r="BK288" s="172">
        <f t="shared" si="99"/>
        <v>0</v>
      </c>
      <c r="BL288" s="14" t="s">
        <v>249</v>
      </c>
      <c r="BM288" s="171" t="s">
        <v>689</v>
      </c>
    </row>
    <row r="289" spans="1:65" s="2" customFormat="1" ht="21.75" customHeight="1">
      <c r="A289" s="29"/>
      <c r="B289" s="158"/>
      <c r="C289" s="159" t="s">
        <v>690</v>
      </c>
      <c r="D289" s="159" t="s">
        <v>142</v>
      </c>
      <c r="E289" s="160" t="s">
        <v>691</v>
      </c>
      <c r="F289" s="161" t="s">
        <v>692</v>
      </c>
      <c r="G289" s="162" t="s">
        <v>153</v>
      </c>
      <c r="H289" s="163">
        <v>12.802</v>
      </c>
      <c r="I289" s="164"/>
      <c r="J289" s="165">
        <f t="shared" si="90"/>
        <v>0</v>
      </c>
      <c r="K289" s="166"/>
      <c r="L289" s="30"/>
      <c r="M289" s="167" t="s">
        <v>1</v>
      </c>
      <c r="N289" s="168" t="s">
        <v>40</v>
      </c>
      <c r="O289" s="55"/>
      <c r="P289" s="169">
        <f t="shared" si="91"/>
        <v>0</v>
      </c>
      <c r="Q289" s="169">
        <v>0</v>
      </c>
      <c r="R289" s="169">
        <f t="shared" si="92"/>
        <v>0</v>
      </c>
      <c r="S289" s="169">
        <v>0</v>
      </c>
      <c r="T289" s="170">
        <f t="shared" si="9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249</v>
      </c>
      <c r="AT289" s="171" t="s">
        <v>142</v>
      </c>
      <c r="AU289" s="171" t="s">
        <v>85</v>
      </c>
      <c r="AY289" s="14" t="s">
        <v>139</v>
      </c>
      <c r="BE289" s="172">
        <f t="shared" si="94"/>
        <v>0</v>
      </c>
      <c r="BF289" s="172">
        <f t="shared" si="95"/>
        <v>0</v>
      </c>
      <c r="BG289" s="172">
        <f t="shared" si="96"/>
        <v>0</v>
      </c>
      <c r="BH289" s="172">
        <f t="shared" si="97"/>
        <v>0</v>
      </c>
      <c r="BI289" s="172">
        <f t="shared" si="98"/>
        <v>0</v>
      </c>
      <c r="BJ289" s="14" t="s">
        <v>83</v>
      </c>
      <c r="BK289" s="172">
        <f t="shared" si="99"/>
        <v>0</v>
      </c>
      <c r="BL289" s="14" t="s">
        <v>249</v>
      </c>
      <c r="BM289" s="171" t="s">
        <v>693</v>
      </c>
    </row>
    <row r="290" spans="1:65" s="2" customFormat="1" ht="16.5" customHeight="1">
      <c r="A290" s="29"/>
      <c r="B290" s="158"/>
      <c r="C290" s="173" t="s">
        <v>694</v>
      </c>
      <c r="D290" s="173" t="s">
        <v>217</v>
      </c>
      <c r="E290" s="174" t="s">
        <v>695</v>
      </c>
      <c r="F290" s="175" t="s">
        <v>696</v>
      </c>
      <c r="G290" s="176" t="s">
        <v>153</v>
      </c>
      <c r="H290" s="177">
        <v>14.082000000000001</v>
      </c>
      <c r="I290" s="178"/>
      <c r="J290" s="179">
        <f t="shared" si="90"/>
        <v>0</v>
      </c>
      <c r="K290" s="180"/>
      <c r="L290" s="181"/>
      <c r="M290" s="182" t="s">
        <v>1</v>
      </c>
      <c r="N290" s="183" t="s">
        <v>40</v>
      </c>
      <c r="O290" s="55"/>
      <c r="P290" s="169">
        <f t="shared" si="91"/>
        <v>0</v>
      </c>
      <c r="Q290" s="169">
        <v>7.3499999999999998E-3</v>
      </c>
      <c r="R290" s="169">
        <f t="shared" si="92"/>
        <v>0.1035027</v>
      </c>
      <c r="S290" s="169">
        <v>0</v>
      </c>
      <c r="T290" s="170">
        <f t="shared" si="9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421</v>
      </c>
      <c r="AT290" s="171" t="s">
        <v>217</v>
      </c>
      <c r="AU290" s="171" t="s">
        <v>85</v>
      </c>
      <c r="AY290" s="14" t="s">
        <v>139</v>
      </c>
      <c r="BE290" s="172">
        <f t="shared" si="94"/>
        <v>0</v>
      </c>
      <c r="BF290" s="172">
        <f t="shared" si="95"/>
        <v>0</v>
      </c>
      <c r="BG290" s="172">
        <f t="shared" si="96"/>
        <v>0</v>
      </c>
      <c r="BH290" s="172">
        <f t="shared" si="97"/>
        <v>0</v>
      </c>
      <c r="BI290" s="172">
        <f t="shared" si="98"/>
        <v>0</v>
      </c>
      <c r="BJ290" s="14" t="s">
        <v>83</v>
      </c>
      <c r="BK290" s="172">
        <f t="shared" si="99"/>
        <v>0</v>
      </c>
      <c r="BL290" s="14" t="s">
        <v>249</v>
      </c>
      <c r="BM290" s="171" t="s">
        <v>697</v>
      </c>
    </row>
    <row r="291" spans="1:65" s="2" customFormat="1" ht="21.75" customHeight="1">
      <c r="A291" s="29"/>
      <c r="B291" s="158"/>
      <c r="C291" s="159" t="s">
        <v>698</v>
      </c>
      <c r="D291" s="159" t="s">
        <v>142</v>
      </c>
      <c r="E291" s="160" t="s">
        <v>699</v>
      </c>
      <c r="F291" s="161" t="s">
        <v>700</v>
      </c>
      <c r="G291" s="162" t="s">
        <v>153</v>
      </c>
      <c r="H291" s="163">
        <v>12.802</v>
      </c>
      <c r="I291" s="164"/>
      <c r="J291" s="165">
        <f t="shared" si="90"/>
        <v>0</v>
      </c>
      <c r="K291" s="166"/>
      <c r="L291" s="30"/>
      <c r="M291" s="167" t="s">
        <v>1</v>
      </c>
      <c r="N291" s="168" t="s">
        <v>40</v>
      </c>
      <c r="O291" s="55"/>
      <c r="P291" s="169">
        <f t="shared" si="91"/>
        <v>0</v>
      </c>
      <c r="Q291" s="169">
        <v>0</v>
      </c>
      <c r="R291" s="169">
        <f t="shared" si="92"/>
        <v>0</v>
      </c>
      <c r="S291" s="169">
        <v>1.4E-2</v>
      </c>
      <c r="T291" s="170">
        <f t="shared" si="93"/>
        <v>0.179228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249</v>
      </c>
      <c r="AT291" s="171" t="s">
        <v>142</v>
      </c>
      <c r="AU291" s="171" t="s">
        <v>85</v>
      </c>
      <c r="AY291" s="14" t="s">
        <v>139</v>
      </c>
      <c r="BE291" s="172">
        <f t="shared" si="94"/>
        <v>0</v>
      </c>
      <c r="BF291" s="172">
        <f t="shared" si="95"/>
        <v>0</v>
      </c>
      <c r="BG291" s="172">
        <f t="shared" si="96"/>
        <v>0</v>
      </c>
      <c r="BH291" s="172">
        <f t="shared" si="97"/>
        <v>0</v>
      </c>
      <c r="BI291" s="172">
        <f t="shared" si="98"/>
        <v>0</v>
      </c>
      <c r="BJ291" s="14" t="s">
        <v>83</v>
      </c>
      <c r="BK291" s="172">
        <f t="shared" si="99"/>
        <v>0</v>
      </c>
      <c r="BL291" s="14" t="s">
        <v>249</v>
      </c>
      <c r="BM291" s="171" t="s">
        <v>701</v>
      </c>
    </row>
    <row r="292" spans="1:65" s="2" customFormat="1" ht="21.75" customHeight="1">
      <c r="A292" s="29"/>
      <c r="B292" s="158"/>
      <c r="C292" s="159" t="s">
        <v>702</v>
      </c>
      <c r="D292" s="159" t="s">
        <v>142</v>
      </c>
      <c r="E292" s="160" t="s">
        <v>703</v>
      </c>
      <c r="F292" s="161" t="s">
        <v>704</v>
      </c>
      <c r="G292" s="162" t="s">
        <v>153</v>
      </c>
      <c r="H292" s="163">
        <v>1.1000000000000001</v>
      </c>
      <c r="I292" s="164"/>
      <c r="J292" s="165">
        <f t="shared" si="90"/>
        <v>0</v>
      </c>
      <c r="K292" s="166"/>
      <c r="L292" s="30"/>
      <c r="M292" s="167" t="s">
        <v>1</v>
      </c>
      <c r="N292" s="168" t="s">
        <v>40</v>
      </c>
      <c r="O292" s="55"/>
      <c r="P292" s="169">
        <f t="shared" si="91"/>
        <v>0</v>
      </c>
      <c r="Q292" s="169">
        <v>0</v>
      </c>
      <c r="R292" s="169">
        <f t="shared" si="92"/>
        <v>0</v>
      </c>
      <c r="S292" s="169">
        <v>0.04</v>
      </c>
      <c r="T292" s="170">
        <f t="shared" si="93"/>
        <v>4.4000000000000004E-2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249</v>
      </c>
      <c r="AT292" s="171" t="s">
        <v>142</v>
      </c>
      <c r="AU292" s="171" t="s">
        <v>85</v>
      </c>
      <c r="AY292" s="14" t="s">
        <v>139</v>
      </c>
      <c r="BE292" s="172">
        <f t="shared" si="94"/>
        <v>0</v>
      </c>
      <c r="BF292" s="172">
        <f t="shared" si="95"/>
        <v>0</v>
      </c>
      <c r="BG292" s="172">
        <f t="shared" si="96"/>
        <v>0</v>
      </c>
      <c r="BH292" s="172">
        <f t="shared" si="97"/>
        <v>0</v>
      </c>
      <c r="BI292" s="172">
        <f t="shared" si="98"/>
        <v>0</v>
      </c>
      <c r="BJ292" s="14" t="s">
        <v>83</v>
      </c>
      <c r="BK292" s="172">
        <f t="shared" si="99"/>
        <v>0</v>
      </c>
      <c r="BL292" s="14" t="s">
        <v>249</v>
      </c>
      <c r="BM292" s="171" t="s">
        <v>705</v>
      </c>
    </row>
    <row r="293" spans="1:65" s="2" customFormat="1" ht="21.75" customHeight="1">
      <c r="A293" s="29"/>
      <c r="B293" s="158"/>
      <c r="C293" s="159" t="s">
        <v>706</v>
      </c>
      <c r="D293" s="159" t="s">
        <v>142</v>
      </c>
      <c r="E293" s="160" t="s">
        <v>707</v>
      </c>
      <c r="F293" s="161" t="s">
        <v>708</v>
      </c>
      <c r="G293" s="162" t="s">
        <v>370</v>
      </c>
      <c r="H293" s="163">
        <v>5.2610000000000001</v>
      </c>
      <c r="I293" s="164"/>
      <c r="J293" s="165">
        <f t="shared" si="90"/>
        <v>0</v>
      </c>
      <c r="K293" s="166"/>
      <c r="L293" s="30"/>
      <c r="M293" s="167" t="s">
        <v>1</v>
      </c>
      <c r="N293" s="168" t="s">
        <v>40</v>
      </c>
      <c r="O293" s="55"/>
      <c r="P293" s="169">
        <f t="shared" si="91"/>
        <v>0</v>
      </c>
      <c r="Q293" s="169">
        <v>0</v>
      </c>
      <c r="R293" s="169">
        <f t="shared" si="92"/>
        <v>0</v>
      </c>
      <c r="S293" s="169">
        <v>0</v>
      </c>
      <c r="T293" s="170">
        <f t="shared" si="9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249</v>
      </c>
      <c r="AT293" s="171" t="s">
        <v>142</v>
      </c>
      <c r="AU293" s="171" t="s">
        <v>85</v>
      </c>
      <c r="AY293" s="14" t="s">
        <v>139</v>
      </c>
      <c r="BE293" s="172">
        <f t="shared" si="94"/>
        <v>0</v>
      </c>
      <c r="BF293" s="172">
        <f t="shared" si="95"/>
        <v>0</v>
      </c>
      <c r="BG293" s="172">
        <f t="shared" si="96"/>
        <v>0</v>
      </c>
      <c r="BH293" s="172">
        <f t="shared" si="97"/>
        <v>0</v>
      </c>
      <c r="BI293" s="172">
        <f t="shared" si="98"/>
        <v>0</v>
      </c>
      <c r="BJ293" s="14" t="s">
        <v>83</v>
      </c>
      <c r="BK293" s="172">
        <f t="shared" si="99"/>
        <v>0</v>
      </c>
      <c r="BL293" s="14" t="s">
        <v>249</v>
      </c>
      <c r="BM293" s="171" t="s">
        <v>709</v>
      </c>
    </row>
    <row r="294" spans="1:65" s="12" customFormat="1" ht="22.9" customHeight="1">
      <c r="B294" s="145"/>
      <c r="D294" s="146" t="s">
        <v>74</v>
      </c>
      <c r="E294" s="156" t="s">
        <v>710</v>
      </c>
      <c r="F294" s="156" t="s">
        <v>711</v>
      </c>
      <c r="I294" s="148"/>
      <c r="J294" s="157">
        <f>BK294</f>
        <v>0</v>
      </c>
      <c r="L294" s="145"/>
      <c r="M294" s="150"/>
      <c r="N294" s="151"/>
      <c r="O294" s="151"/>
      <c r="P294" s="152">
        <f>P295</f>
        <v>0</v>
      </c>
      <c r="Q294" s="151"/>
      <c r="R294" s="152">
        <f>R295</f>
        <v>1.66E-2</v>
      </c>
      <c r="S294" s="151"/>
      <c r="T294" s="153">
        <f>T295</f>
        <v>0</v>
      </c>
      <c r="AR294" s="146" t="s">
        <v>85</v>
      </c>
      <c r="AT294" s="154" t="s">
        <v>74</v>
      </c>
      <c r="AU294" s="154" t="s">
        <v>83</v>
      </c>
      <c r="AY294" s="146" t="s">
        <v>139</v>
      </c>
      <c r="BK294" s="155">
        <f>BK295</f>
        <v>0</v>
      </c>
    </row>
    <row r="295" spans="1:65" s="2" customFormat="1" ht="21.75" customHeight="1">
      <c r="A295" s="29"/>
      <c r="B295" s="158"/>
      <c r="C295" s="159" t="s">
        <v>712</v>
      </c>
      <c r="D295" s="159" t="s">
        <v>142</v>
      </c>
      <c r="E295" s="160" t="s">
        <v>713</v>
      </c>
      <c r="F295" s="161" t="s">
        <v>714</v>
      </c>
      <c r="G295" s="162" t="s">
        <v>153</v>
      </c>
      <c r="H295" s="163">
        <v>1</v>
      </c>
      <c r="I295" s="164"/>
      <c r="J295" s="165">
        <f>ROUND(I295*H295,2)</f>
        <v>0</v>
      </c>
      <c r="K295" s="166"/>
      <c r="L295" s="30"/>
      <c r="M295" s="167" t="s">
        <v>1</v>
      </c>
      <c r="N295" s="168" t="s">
        <v>40</v>
      </c>
      <c r="O295" s="55"/>
      <c r="P295" s="169">
        <f>O295*H295</f>
        <v>0</v>
      </c>
      <c r="Q295" s="169">
        <v>1.66E-2</v>
      </c>
      <c r="R295" s="169">
        <f>Q295*H295</f>
        <v>1.66E-2</v>
      </c>
      <c r="S295" s="169">
        <v>0</v>
      </c>
      <c r="T295" s="170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1" t="s">
        <v>249</v>
      </c>
      <c r="AT295" s="171" t="s">
        <v>142</v>
      </c>
      <c r="AU295" s="171" t="s">
        <v>85</v>
      </c>
      <c r="AY295" s="14" t="s">
        <v>139</v>
      </c>
      <c r="BE295" s="172">
        <f>IF(N295="základní",J295,0)</f>
        <v>0</v>
      </c>
      <c r="BF295" s="172">
        <f>IF(N295="snížená",J295,0)</f>
        <v>0</v>
      </c>
      <c r="BG295" s="172">
        <f>IF(N295="zákl. přenesená",J295,0)</f>
        <v>0</v>
      </c>
      <c r="BH295" s="172">
        <f>IF(N295="sníž. přenesená",J295,0)</f>
        <v>0</v>
      </c>
      <c r="BI295" s="172">
        <f>IF(N295="nulová",J295,0)</f>
        <v>0</v>
      </c>
      <c r="BJ295" s="14" t="s">
        <v>83</v>
      </c>
      <c r="BK295" s="172">
        <f>ROUND(I295*H295,2)</f>
        <v>0</v>
      </c>
      <c r="BL295" s="14" t="s">
        <v>249</v>
      </c>
      <c r="BM295" s="171" t="s">
        <v>715</v>
      </c>
    </row>
    <row r="296" spans="1:65" s="12" customFormat="1" ht="22.9" customHeight="1">
      <c r="B296" s="145"/>
      <c r="D296" s="146" t="s">
        <v>74</v>
      </c>
      <c r="E296" s="156" t="s">
        <v>716</v>
      </c>
      <c r="F296" s="156" t="s">
        <v>717</v>
      </c>
      <c r="I296" s="148"/>
      <c r="J296" s="157">
        <f>BK296</f>
        <v>0</v>
      </c>
      <c r="L296" s="145"/>
      <c r="M296" s="150"/>
      <c r="N296" s="151"/>
      <c r="O296" s="151"/>
      <c r="P296" s="152">
        <f>SUM(P297:P316)</f>
        <v>0</v>
      </c>
      <c r="Q296" s="151"/>
      <c r="R296" s="152">
        <f>SUM(R297:R316)</f>
        <v>0.82950881000000021</v>
      </c>
      <c r="S296" s="151"/>
      <c r="T296" s="153">
        <f>SUM(T297:T316)</f>
        <v>1.48615995</v>
      </c>
      <c r="AR296" s="146" t="s">
        <v>85</v>
      </c>
      <c r="AT296" s="154" t="s">
        <v>74</v>
      </c>
      <c r="AU296" s="154" t="s">
        <v>83</v>
      </c>
      <c r="AY296" s="146" t="s">
        <v>139</v>
      </c>
      <c r="BK296" s="155">
        <f>SUM(BK297:BK316)</f>
        <v>0</v>
      </c>
    </row>
    <row r="297" spans="1:65" s="2" customFormat="1" ht="16.5" customHeight="1">
      <c r="A297" s="29"/>
      <c r="B297" s="158"/>
      <c r="C297" s="159" t="s">
        <v>718</v>
      </c>
      <c r="D297" s="159" t="s">
        <v>142</v>
      </c>
      <c r="E297" s="160" t="s">
        <v>719</v>
      </c>
      <c r="F297" s="161" t="s">
        <v>720</v>
      </c>
      <c r="G297" s="162" t="s">
        <v>153</v>
      </c>
      <c r="H297" s="163">
        <v>143.43100000000001</v>
      </c>
      <c r="I297" s="164"/>
      <c r="J297" s="165">
        <f t="shared" ref="J297:J316" si="100">ROUND(I297*H297,2)</f>
        <v>0</v>
      </c>
      <c r="K297" s="166"/>
      <c r="L297" s="30"/>
      <c r="M297" s="167" t="s">
        <v>1</v>
      </c>
      <c r="N297" s="168" t="s">
        <v>40</v>
      </c>
      <c r="O297" s="55"/>
      <c r="P297" s="169">
        <f t="shared" ref="P297:P316" si="101">O297*H297</f>
        <v>0</v>
      </c>
      <c r="Q297" s="169">
        <v>0</v>
      </c>
      <c r="R297" s="169">
        <f t="shared" ref="R297:R316" si="102">Q297*H297</f>
        <v>0</v>
      </c>
      <c r="S297" s="169">
        <v>5.7099999999999998E-3</v>
      </c>
      <c r="T297" s="170">
        <f t="shared" ref="T297:T316" si="103">S297*H297</f>
        <v>0.81899101000000007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249</v>
      </c>
      <c r="AT297" s="171" t="s">
        <v>142</v>
      </c>
      <c r="AU297" s="171" t="s">
        <v>85</v>
      </c>
      <c r="AY297" s="14" t="s">
        <v>139</v>
      </c>
      <c r="BE297" s="172">
        <f t="shared" ref="BE297:BE316" si="104">IF(N297="základní",J297,0)</f>
        <v>0</v>
      </c>
      <c r="BF297" s="172">
        <f t="shared" ref="BF297:BF316" si="105">IF(N297="snížená",J297,0)</f>
        <v>0</v>
      </c>
      <c r="BG297" s="172">
        <f t="shared" ref="BG297:BG316" si="106">IF(N297="zákl. přenesená",J297,0)</f>
        <v>0</v>
      </c>
      <c r="BH297" s="172">
        <f t="shared" ref="BH297:BH316" si="107">IF(N297="sníž. přenesená",J297,0)</f>
        <v>0</v>
      </c>
      <c r="BI297" s="172">
        <f t="shared" ref="BI297:BI316" si="108">IF(N297="nulová",J297,0)</f>
        <v>0</v>
      </c>
      <c r="BJ297" s="14" t="s">
        <v>83</v>
      </c>
      <c r="BK297" s="172">
        <f t="shared" ref="BK297:BK316" si="109">ROUND(I297*H297,2)</f>
        <v>0</v>
      </c>
      <c r="BL297" s="14" t="s">
        <v>249</v>
      </c>
      <c r="BM297" s="171" t="s">
        <v>721</v>
      </c>
    </row>
    <row r="298" spans="1:65" s="2" customFormat="1" ht="16.5" customHeight="1">
      <c r="A298" s="29"/>
      <c r="B298" s="158"/>
      <c r="C298" s="159" t="s">
        <v>722</v>
      </c>
      <c r="D298" s="159" t="s">
        <v>142</v>
      </c>
      <c r="E298" s="160" t="s">
        <v>723</v>
      </c>
      <c r="F298" s="161" t="s">
        <v>724</v>
      </c>
      <c r="G298" s="162" t="s">
        <v>214</v>
      </c>
      <c r="H298" s="163">
        <v>49.654000000000003</v>
      </c>
      <c r="I298" s="164"/>
      <c r="J298" s="165">
        <f t="shared" si="100"/>
        <v>0</v>
      </c>
      <c r="K298" s="166"/>
      <c r="L298" s="30"/>
      <c r="M298" s="167" t="s">
        <v>1</v>
      </c>
      <c r="N298" s="168" t="s">
        <v>40</v>
      </c>
      <c r="O298" s="55"/>
      <c r="P298" s="169">
        <f t="shared" si="101"/>
        <v>0</v>
      </c>
      <c r="Q298" s="169">
        <v>0</v>
      </c>
      <c r="R298" s="169">
        <f t="shared" si="102"/>
        <v>0</v>
      </c>
      <c r="S298" s="169">
        <v>1.8699999999999999E-3</v>
      </c>
      <c r="T298" s="170">
        <f t="shared" si="103"/>
        <v>9.2852980000000002E-2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1" t="s">
        <v>249</v>
      </c>
      <c r="AT298" s="171" t="s">
        <v>142</v>
      </c>
      <c r="AU298" s="171" t="s">
        <v>85</v>
      </c>
      <c r="AY298" s="14" t="s">
        <v>139</v>
      </c>
      <c r="BE298" s="172">
        <f t="shared" si="104"/>
        <v>0</v>
      </c>
      <c r="BF298" s="172">
        <f t="shared" si="105"/>
        <v>0</v>
      </c>
      <c r="BG298" s="172">
        <f t="shared" si="106"/>
        <v>0</v>
      </c>
      <c r="BH298" s="172">
        <f t="shared" si="107"/>
        <v>0</v>
      </c>
      <c r="BI298" s="172">
        <f t="shared" si="108"/>
        <v>0</v>
      </c>
      <c r="BJ298" s="14" t="s">
        <v>83</v>
      </c>
      <c r="BK298" s="172">
        <f t="shared" si="109"/>
        <v>0</v>
      </c>
      <c r="BL298" s="14" t="s">
        <v>249</v>
      </c>
      <c r="BM298" s="171" t="s">
        <v>725</v>
      </c>
    </row>
    <row r="299" spans="1:65" s="2" customFormat="1" ht="16.5" customHeight="1">
      <c r="A299" s="29"/>
      <c r="B299" s="158"/>
      <c r="C299" s="159" t="s">
        <v>726</v>
      </c>
      <c r="D299" s="159" t="s">
        <v>142</v>
      </c>
      <c r="E299" s="160" t="s">
        <v>727</v>
      </c>
      <c r="F299" s="161" t="s">
        <v>728</v>
      </c>
      <c r="G299" s="162" t="s">
        <v>214</v>
      </c>
      <c r="H299" s="163">
        <v>12.1</v>
      </c>
      <c r="I299" s="164"/>
      <c r="J299" s="165">
        <f t="shared" si="100"/>
        <v>0</v>
      </c>
      <c r="K299" s="166"/>
      <c r="L299" s="30"/>
      <c r="M299" s="167" t="s">
        <v>1</v>
      </c>
      <c r="N299" s="168" t="s">
        <v>40</v>
      </c>
      <c r="O299" s="55"/>
      <c r="P299" s="169">
        <f t="shared" si="101"/>
        <v>0</v>
      </c>
      <c r="Q299" s="169">
        <v>0</v>
      </c>
      <c r="R299" s="169">
        <f t="shared" si="102"/>
        <v>0</v>
      </c>
      <c r="S299" s="169">
        <v>1.6999999999999999E-3</v>
      </c>
      <c r="T299" s="170">
        <f t="shared" si="103"/>
        <v>2.0569999999999998E-2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1" t="s">
        <v>249</v>
      </c>
      <c r="AT299" s="171" t="s">
        <v>142</v>
      </c>
      <c r="AU299" s="171" t="s">
        <v>85</v>
      </c>
      <c r="AY299" s="14" t="s">
        <v>139</v>
      </c>
      <c r="BE299" s="172">
        <f t="shared" si="104"/>
        <v>0</v>
      </c>
      <c r="BF299" s="172">
        <f t="shared" si="105"/>
        <v>0</v>
      </c>
      <c r="BG299" s="172">
        <f t="shared" si="106"/>
        <v>0</v>
      </c>
      <c r="BH299" s="172">
        <f t="shared" si="107"/>
        <v>0</v>
      </c>
      <c r="BI299" s="172">
        <f t="shared" si="108"/>
        <v>0</v>
      </c>
      <c r="BJ299" s="14" t="s">
        <v>83</v>
      </c>
      <c r="BK299" s="172">
        <f t="shared" si="109"/>
        <v>0</v>
      </c>
      <c r="BL299" s="14" t="s">
        <v>249</v>
      </c>
      <c r="BM299" s="171" t="s">
        <v>729</v>
      </c>
    </row>
    <row r="300" spans="1:65" s="2" customFormat="1" ht="21.75" customHeight="1">
      <c r="A300" s="29"/>
      <c r="B300" s="158"/>
      <c r="C300" s="159" t="s">
        <v>730</v>
      </c>
      <c r="D300" s="159" t="s">
        <v>142</v>
      </c>
      <c r="E300" s="160" t="s">
        <v>731</v>
      </c>
      <c r="F300" s="161" t="s">
        <v>732</v>
      </c>
      <c r="G300" s="162" t="s">
        <v>214</v>
      </c>
      <c r="H300" s="163">
        <v>8.5250000000000004</v>
      </c>
      <c r="I300" s="164"/>
      <c r="J300" s="165">
        <f t="shared" si="100"/>
        <v>0</v>
      </c>
      <c r="K300" s="166"/>
      <c r="L300" s="30"/>
      <c r="M300" s="167" t="s">
        <v>1</v>
      </c>
      <c r="N300" s="168" t="s">
        <v>40</v>
      </c>
      <c r="O300" s="55"/>
      <c r="P300" s="169">
        <f t="shared" si="101"/>
        <v>0</v>
      </c>
      <c r="Q300" s="169">
        <v>0</v>
      </c>
      <c r="R300" s="169">
        <f t="shared" si="102"/>
        <v>0</v>
      </c>
      <c r="S300" s="169">
        <v>1.7700000000000001E-3</v>
      </c>
      <c r="T300" s="170">
        <f t="shared" si="103"/>
        <v>1.5089250000000002E-2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1" t="s">
        <v>249</v>
      </c>
      <c r="AT300" s="171" t="s">
        <v>142</v>
      </c>
      <c r="AU300" s="171" t="s">
        <v>85</v>
      </c>
      <c r="AY300" s="14" t="s">
        <v>139</v>
      </c>
      <c r="BE300" s="172">
        <f t="shared" si="104"/>
        <v>0</v>
      </c>
      <c r="BF300" s="172">
        <f t="shared" si="105"/>
        <v>0</v>
      </c>
      <c r="BG300" s="172">
        <f t="shared" si="106"/>
        <v>0</v>
      </c>
      <c r="BH300" s="172">
        <f t="shared" si="107"/>
        <v>0</v>
      </c>
      <c r="BI300" s="172">
        <f t="shared" si="108"/>
        <v>0</v>
      </c>
      <c r="BJ300" s="14" t="s">
        <v>83</v>
      </c>
      <c r="BK300" s="172">
        <f t="shared" si="109"/>
        <v>0</v>
      </c>
      <c r="BL300" s="14" t="s">
        <v>249</v>
      </c>
      <c r="BM300" s="171" t="s">
        <v>733</v>
      </c>
    </row>
    <row r="301" spans="1:65" s="2" customFormat="1" ht="16.5" customHeight="1">
      <c r="A301" s="29"/>
      <c r="B301" s="158"/>
      <c r="C301" s="159" t="s">
        <v>734</v>
      </c>
      <c r="D301" s="159" t="s">
        <v>142</v>
      </c>
      <c r="E301" s="160" t="s">
        <v>735</v>
      </c>
      <c r="F301" s="161" t="s">
        <v>736</v>
      </c>
      <c r="G301" s="162" t="s">
        <v>169</v>
      </c>
      <c r="H301" s="163">
        <v>4.4000000000000004</v>
      </c>
      <c r="I301" s="164"/>
      <c r="J301" s="165">
        <f t="shared" si="100"/>
        <v>0</v>
      </c>
      <c r="K301" s="166"/>
      <c r="L301" s="30"/>
      <c r="M301" s="167" t="s">
        <v>1</v>
      </c>
      <c r="N301" s="168" t="s">
        <v>40</v>
      </c>
      <c r="O301" s="55"/>
      <c r="P301" s="169">
        <f t="shared" si="101"/>
        <v>0</v>
      </c>
      <c r="Q301" s="169">
        <v>0</v>
      </c>
      <c r="R301" s="169">
        <f t="shared" si="102"/>
        <v>0</v>
      </c>
      <c r="S301" s="169">
        <v>9.0600000000000003E-3</v>
      </c>
      <c r="T301" s="170">
        <f t="shared" si="103"/>
        <v>3.9864000000000004E-2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1" t="s">
        <v>249</v>
      </c>
      <c r="AT301" s="171" t="s">
        <v>142</v>
      </c>
      <c r="AU301" s="171" t="s">
        <v>85</v>
      </c>
      <c r="AY301" s="14" t="s">
        <v>139</v>
      </c>
      <c r="BE301" s="172">
        <f t="shared" si="104"/>
        <v>0</v>
      </c>
      <c r="BF301" s="172">
        <f t="shared" si="105"/>
        <v>0</v>
      </c>
      <c r="BG301" s="172">
        <f t="shared" si="106"/>
        <v>0</v>
      </c>
      <c r="BH301" s="172">
        <f t="shared" si="107"/>
        <v>0</v>
      </c>
      <c r="BI301" s="172">
        <f t="shared" si="108"/>
        <v>0</v>
      </c>
      <c r="BJ301" s="14" t="s">
        <v>83</v>
      </c>
      <c r="BK301" s="172">
        <f t="shared" si="109"/>
        <v>0</v>
      </c>
      <c r="BL301" s="14" t="s">
        <v>249</v>
      </c>
      <c r="BM301" s="171" t="s">
        <v>737</v>
      </c>
    </row>
    <row r="302" spans="1:65" s="2" customFormat="1" ht="16.5" customHeight="1">
      <c r="A302" s="29"/>
      <c r="B302" s="158"/>
      <c r="C302" s="159" t="s">
        <v>738</v>
      </c>
      <c r="D302" s="159" t="s">
        <v>142</v>
      </c>
      <c r="E302" s="160" t="s">
        <v>739</v>
      </c>
      <c r="F302" s="161" t="s">
        <v>740</v>
      </c>
      <c r="G302" s="162" t="s">
        <v>214</v>
      </c>
      <c r="H302" s="163">
        <v>11.449</v>
      </c>
      <c r="I302" s="164"/>
      <c r="J302" s="165">
        <f t="shared" si="100"/>
        <v>0</v>
      </c>
      <c r="K302" s="166"/>
      <c r="L302" s="30"/>
      <c r="M302" s="167" t="s">
        <v>1</v>
      </c>
      <c r="N302" s="168" t="s">
        <v>40</v>
      </c>
      <c r="O302" s="55"/>
      <c r="P302" s="169">
        <f t="shared" si="101"/>
        <v>0</v>
      </c>
      <c r="Q302" s="169">
        <v>0</v>
      </c>
      <c r="R302" s="169">
        <f t="shared" si="102"/>
        <v>0</v>
      </c>
      <c r="S302" s="169">
        <v>1.75E-3</v>
      </c>
      <c r="T302" s="170">
        <f t="shared" si="103"/>
        <v>2.0035750000000001E-2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1" t="s">
        <v>249</v>
      </c>
      <c r="AT302" s="171" t="s">
        <v>142</v>
      </c>
      <c r="AU302" s="171" t="s">
        <v>85</v>
      </c>
      <c r="AY302" s="14" t="s">
        <v>139</v>
      </c>
      <c r="BE302" s="172">
        <f t="shared" si="104"/>
        <v>0</v>
      </c>
      <c r="BF302" s="172">
        <f t="shared" si="105"/>
        <v>0</v>
      </c>
      <c r="BG302" s="172">
        <f t="shared" si="106"/>
        <v>0</v>
      </c>
      <c r="BH302" s="172">
        <f t="shared" si="107"/>
        <v>0</v>
      </c>
      <c r="BI302" s="172">
        <f t="shared" si="108"/>
        <v>0</v>
      </c>
      <c r="BJ302" s="14" t="s">
        <v>83</v>
      </c>
      <c r="BK302" s="172">
        <f t="shared" si="109"/>
        <v>0</v>
      </c>
      <c r="BL302" s="14" t="s">
        <v>249</v>
      </c>
      <c r="BM302" s="171" t="s">
        <v>741</v>
      </c>
    </row>
    <row r="303" spans="1:65" s="2" customFormat="1" ht="16.5" customHeight="1">
      <c r="A303" s="29"/>
      <c r="B303" s="158"/>
      <c r="C303" s="159" t="s">
        <v>742</v>
      </c>
      <c r="D303" s="159" t="s">
        <v>142</v>
      </c>
      <c r="E303" s="160" t="s">
        <v>743</v>
      </c>
      <c r="F303" s="161" t="s">
        <v>744</v>
      </c>
      <c r="G303" s="162" t="s">
        <v>153</v>
      </c>
      <c r="H303" s="163">
        <v>21.329000000000001</v>
      </c>
      <c r="I303" s="164"/>
      <c r="J303" s="165">
        <f t="shared" si="100"/>
        <v>0</v>
      </c>
      <c r="K303" s="166"/>
      <c r="L303" s="30"/>
      <c r="M303" s="167" t="s">
        <v>1</v>
      </c>
      <c r="N303" s="168" t="s">
        <v>40</v>
      </c>
      <c r="O303" s="55"/>
      <c r="P303" s="169">
        <f t="shared" si="101"/>
        <v>0</v>
      </c>
      <c r="Q303" s="169">
        <v>0</v>
      </c>
      <c r="R303" s="169">
        <f t="shared" si="102"/>
        <v>0</v>
      </c>
      <c r="S303" s="169">
        <v>5.8399999999999997E-3</v>
      </c>
      <c r="T303" s="170">
        <f t="shared" si="103"/>
        <v>0.12456136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1" t="s">
        <v>249</v>
      </c>
      <c r="AT303" s="171" t="s">
        <v>142</v>
      </c>
      <c r="AU303" s="171" t="s">
        <v>85</v>
      </c>
      <c r="AY303" s="14" t="s">
        <v>139</v>
      </c>
      <c r="BE303" s="172">
        <f t="shared" si="104"/>
        <v>0</v>
      </c>
      <c r="BF303" s="172">
        <f t="shared" si="105"/>
        <v>0</v>
      </c>
      <c r="BG303" s="172">
        <f t="shared" si="106"/>
        <v>0</v>
      </c>
      <c r="BH303" s="172">
        <f t="shared" si="107"/>
        <v>0</v>
      </c>
      <c r="BI303" s="172">
        <f t="shared" si="108"/>
        <v>0</v>
      </c>
      <c r="BJ303" s="14" t="s">
        <v>83</v>
      </c>
      <c r="BK303" s="172">
        <f t="shared" si="109"/>
        <v>0</v>
      </c>
      <c r="BL303" s="14" t="s">
        <v>249</v>
      </c>
      <c r="BM303" s="171" t="s">
        <v>745</v>
      </c>
    </row>
    <row r="304" spans="1:65" s="2" customFormat="1" ht="16.5" customHeight="1">
      <c r="A304" s="29"/>
      <c r="B304" s="158"/>
      <c r="C304" s="159" t="s">
        <v>746</v>
      </c>
      <c r="D304" s="159" t="s">
        <v>142</v>
      </c>
      <c r="E304" s="160" t="s">
        <v>747</v>
      </c>
      <c r="F304" s="161" t="s">
        <v>748</v>
      </c>
      <c r="G304" s="162" t="s">
        <v>214</v>
      </c>
      <c r="H304" s="163">
        <v>94.555999999999997</v>
      </c>
      <c r="I304" s="164"/>
      <c r="J304" s="165">
        <f t="shared" si="100"/>
        <v>0</v>
      </c>
      <c r="K304" s="166"/>
      <c r="L304" s="30"/>
      <c r="M304" s="167" t="s">
        <v>1</v>
      </c>
      <c r="N304" s="168" t="s">
        <v>40</v>
      </c>
      <c r="O304" s="55"/>
      <c r="P304" s="169">
        <f t="shared" si="101"/>
        <v>0</v>
      </c>
      <c r="Q304" s="169">
        <v>0</v>
      </c>
      <c r="R304" s="169">
        <f t="shared" si="102"/>
        <v>0</v>
      </c>
      <c r="S304" s="169">
        <v>2.5999999999999999E-3</v>
      </c>
      <c r="T304" s="170">
        <f t="shared" si="103"/>
        <v>0.24584559999999997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1" t="s">
        <v>249</v>
      </c>
      <c r="AT304" s="171" t="s">
        <v>142</v>
      </c>
      <c r="AU304" s="171" t="s">
        <v>85</v>
      </c>
      <c r="AY304" s="14" t="s">
        <v>139</v>
      </c>
      <c r="BE304" s="172">
        <f t="shared" si="104"/>
        <v>0</v>
      </c>
      <c r="BF304" s="172">
        <f t="shared" si="105"/>
        <v>0</v>
      </c>
      <c r="BG304" s="172">
        <f t="shared" si="106"/>
        <v>0</v>
      </c>
      <c r="BH304" s="172">
        <f t="shared" si="107"/>
        <v>0</v>
      </c>
      <c r="BI304" s="172">
        <f t="shared" si="108"/>
        <v>0</v>
      </c>
      <c r="BJ304" s="14" t="s">
        <v>83</v>
      </c>
      <c r="BK304" s="172">
        <f t="shared" si="109"/>
        <v>0</v>
      </c>
      <c r="BL304" s="14" t="s">
        <v>249</v>
      </c>
      <c r="BM304" s="171" t="s">
        <v>749</v>
      </c>
    </row>
    <row r="305" spans="1:65" s="2" customFormat="1" ht="16.5" customHeight="1">
      <c r="A305" s="29"/>
      <c r="B305" s="158"/>
      <c r="C305" s="159" t="s">
        <v>750</v>
      </c>
      <c r="D305" s="159" t="s">
        <v>142</v>
      </c>
      <c r="E305" s="160" t="s">
        <v>751</v>
      </c>
      <c r="F305" s="161" t="s">
        <v>752</v>
      </c>
      <c r="G305" s="162" t="s">
        <v>214</v>
      </c>
      <c r="H305" s="163">
        <v>27.5</v>
      </c>
      <c r="I305" s="164"/>
      <c r="J305" s="165">
        <f t="shared" si="100"/>
        <v>0</v>
      </c>
      <c r="K305" s="166"/>
      <c r="L305" s="30"/>
      <c r="M305" s="167" t="s">
        <v>1</v>
      </c>
      <c r="N305" s="168" t="s">
        <v>40</v>
      </c>
      <c r="O305" s="55"/>
      <c r="P305" s="169">
        <f t="shared" si="101"/>
        <v>0</v>
      </c>
      <c r="Q305" s="169">
        <v>0</v>
      </c>
      <c r="R305" s="169">
        <f t="shared" si="102"/>
        <v>0</v>
      </c>
      <c r="S305" s="169">
        <v>3.9399999999999999E-3</v>
      </c>
      <c r="T305" s="170">
        <f t="shared" si="103"/>
        <v>0.10835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249</v>
      </c>
      <c r="AT305" s="171" t="s">
        <v>142</v>
      </c>
      <c r="AU305" s="171" t="s">
        <v>85</v>
      </c>
      <c r="AY305" s="14" t="s">
        <v>139</v>
      </c>
      <c r="BE305" s="172">
        <f t="shared" si="104"/>
        <v>0</v>
      </c>
      <c r="BF305" s="172">
        <f t="shared" si="105"/>
        <v>0</v>
      </c>
      <c r="BG305" s="172">
        <f t="shared" si="106"/>
        <v>0</v>
      </c>
      <c r="BH305" s="172">
        <f t="shared" si="107"/>
        <v>0</v>
      </c>
      <c r="BI305" s="172">
        <f t="shared" si="108"/>
        <v>0</v>
      </c>
      <c r="BJ305" s="14" t="s">
        <v>83</v>
      </c>
      <c r="BK305" s="172">
        <f t="shared" si="109"/>
        <v>0</v>
      </c>
      <c r="BL305" s="14" t="s">
        <v>249</v>
      </c>
      <c r="BM305" s="171" t="s">
        <v>753</v>
      </c>
    </row>
    <row r="306" spans="1:65" s="2" customFormat="1" ht="21.75" customHeight="1">
      <c r="A306" s="29"/>
      <c r="B306" s="158"/>
      <c r="C306" s="159" t="s">
        <v>754</v>
      </c>
      <c r="D306" s="159" t="s">
        <v>142</v>
      </c>
      <c r="E306" s="160" t="s">
        <v>755</v>
      </c>
      <c r="F306" s="161" t="s">
        <v>756</v>
      </c>
      <c r="G306" s="162" t="s">
        <v>214</v>
      </c>
      <c r="H306" s="163">
        <v>18.268999999999998</v>
      </c>
      <c r="I306" s="164"/>
      <c r="J306" s="165">
        <f t="shared" si="100"/>
        <v>0</v>
      </c>
      <c r="K306" s="166"/>
      <c r="L306" s="30"/>
      <c r="M306" s="167" t="s">
        <v>1</v>
      </c>
      <c r="N306" s="168" t="s">
        <v>40</v>
      </c>
      <c r="O306" s="55"/>
      <c r="P306" s="169">
        <f t="shared" si="101"/>
        <v>0</v>
      </c>
      <c r="Q306" s="169">
        <v>1.06E-3</v>
      </c>
      <c r="R306" s="169">
        <f t="shared" si="102"/>
        <v>1.9365139999999996E-2</v>
      </c>
      <c r="S306" s="169">
        <v>0</v>
      </c>
      <c r="T306" s="170">
        <f t="shared" si="10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1" t="s">
        <v>249</v>
      </c>
      <c r="AT306" s="171" t="s">
        <v>142</v>
      </c>
      <c r="AU306" s="171" t="s">
        <v>85</v>
      </c>
      <c r="AY306" s="14" t="s">
        <v>139</v>
      </c>
      <c r="BE306" s="172">
        <f t="shared" si="104"/>
        <v>0</v>
      </c>
      <c r="BF306" s="172">
        <f t="shared" si="105"/>
        <v>0</v>
      </c>
      <c r="BG306" s="172">
        <f t="shared" si="106"/>
        <v>0</v>
      </c>
      <c r="BH306" s="172">
        <f t="shared" si="107"/>
        <v>0</v>
      </c>
      <c r="BI306" s="172">
        <f t="shared" si="108"/>
        <v>0</v>
      </c>
      <c r="BJ306" s="14" t="s">
        <v>83</v>
      </c>
      <c r="BK306" s="172">
        <f t="shared" si="109"/>
        <v>0</v>
      </c>
      <c r="BL306" s="14" t="s">
        <v>249</v>
      </c>
      <c r="BM306" s="171" t="s">
        <v>757</v>
      </c>
    </row>
    <row r="307" spans="1:65" s="2" customFormat="1" ht="21.75" customHeight="1">
      <c r="A307" s="29"/>
      <c r="B307" s="158"/>
      <c r="C307" s="159" t="s">
        <v>758</v>
      </c>
      <c r="D307" s="159" t="s">
        <v>142</v>
      </c>
      <c r="E307" s="160" t="s">
        <v>759</v>
      </c>
      <c r="F307" s="161" t="s">
        <v>760</v>
      </c>
      <c r="G307" s="162" t="s">
        <v>214</v>
      </c>
      <c r="H307" s="163">
        <v>50.863999999999997</v>
      </c>
      <c r="I307" s="164"/>
      <c r="J307" s="165">
        <f t="shared" si="100"/>
        <v>0</v>
      </c>
      <c r="K307" s="166"/>
      <c r="L307" s="30"/>
      <c r="M307" s="167" t="s">
        <v>1</v>
      </c>
      <c r="N307" s="168" t="s">
        <v>40</v>
      </c>
      <c r="O307" s="55"/>
      <c r="P307" s="169">
        <f t="shared" si="101"/>
        <v>0</v>
      </c>
      <c r="Q307" s="169">
        <v>2.9099999999999998E-3</v>
      </c>
      <c r="R307" s="169">
        <f t="shared" si="102"/>
        <v>0.14801423999999999</v>
      </c>
      <c r="S307" s="169">
        <v>0</v>
      </c>
      <c r="T307" s="170">
        <f t="shared" si="10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249</v>
      </c>
      <c r="AT307" s="171" t="s">
        <v>142</v>
      </c>
      <c r="AU307" s="171" t="s">
        <v>85</v>
      </c>
      <c r="AY307" s="14" t="s">
        <v>139</v>
      </c>
      <c r="BE307" s="172">
        <f t="shared" si="104"/>
        <v>0</v>
      </c>
      <c r="BF307" s="172">
        <f t="shared" si="105"/>
        <v>0</v>
      </c>
      <c r="BG307" s="172">
        <f t="shared" si="106"/>
        <v>0</v>
      </c>
      <c r="BH307" s="172">
        <f t="shared" si="107"/>
        <v>0</v>
      </c>
      <c r="BI307" s="172">
        <f t="shared" si="108"/>
        <v>0</v>
      </c>
      <c r="BJ307" s="14" t="s">
        <v>83</v>
      </c>
      <c r="BK307" s="172">
        <f t="shared" si="109"/>
        <v>0</v>
      </c>
      <c r="BL307" s="14" t="s">
        <v>249</v>
      </c>
      <c r="BM307" s="171" t="s">
        <v>761</v>
      </c>
    </row>
    <row r="308" spans="1:65" s="2" customFormat="1" ht="21.75" customHeight="1">
      <c r="A308" s="29"/>
      <c r="B308" s="158"/>
      <c r="C308" s="159" t="s">
        <v>762</v>
      </c>
      <c r="D308" s="159" t="s">
        <v>142</v>
      </c>
      <c r="E308" s="160" t="s">
        <v>763</v>
      </c>
      <c r="F308" s="161" t="s">
        <v>764</v>
      </c>
      <c r="G308" s="162" t="s">
        <v>214</v>
      </c>
      <c r="H308" s="163">
        <v>28.105</v>
      </c>
      <c r="I308" s="164"/>
      <c r="J308" s="165">
        <f t="shared" si="100"/>
        <v>0</v>
      </c>
      <c r="K308" s="166"/>
      <c r="L308" s="30"/>
      <c r="M308" s="167" t="s">
        <v>1</v>
      </c>
      <c r="N308" s="168" t="s">
        <v>40</v>
      </c>
      <c r="O308" s="55"/>
      <c r="P308" s="169">
        <f t="shared" si="101"/>
        <v>0</v>
      </c>
      <c r="Q308" s="169">
        <v>4.3400000000000001E-3</v>
      </c>
      <c r="R308" s="169">
        <f t="shared" si="102"/>
        <v>0.12197570000000001</v>
      </c>
      <c r="S308" s="169">
        <v>0</v>
      </c>
      <c r="T308" s="170">
        <f t="shared" si="10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1" t="s">
        <v>249</v>
      </c>
      <c r="AT308" s="171" t="s">
        <v>142</v>
      </c>
      <c r="AU308" s="171" t="s">
        <v>85</v>
      </c>
      <c r="AY308" s="14" t="s">
        <v>139</v>
      </c>
      <c r="BE308" s="172">
        <f t="shared" si="104"/>
        <v>0</v>
      </c>
      <c r="BF308" s="172">
        <f t="shared" si="105"/>
        <v>0</v>
      </c>
      <c r="BG308" s="172">
        <f t="shared" si="106"/>
        <v>0</v>
      </c>
      <c r="BH308" s="172">
        <f t="shared" si="107"/>
        <v>0</v>
      </c>
      <c r="BI308" s="172">
        <f t="shared" si="108"/>
        <v>0</v>
      </c>
      <c r="BJ308" s="14" t="s">
        <v>83</v>
      </c>
      <c r="BK308" s="172">
        <f t="shared" si="109"/>
        <v>0</v>
      </c>
      <c r="BL308" s="14" t="s">
        <v>249</v>
      </c>
      <c r="BM308" s="171" t="s">
        <v>765</v>
      </c>
    </row>
    <row r="309" spans="1:65" s="2" customFormat="1" ht="21.75" customHeight="1">
      <c r="A309" s="29"/>
      <c r="B309" s="158"/>
      <c r="C309" s="159" t="s">
        <v>766</v>
      </c>
      <c r="D309" s="159" t="s">
        <v>142</v>
      </c>
      <c r="E309" s="160" t="s">
        <v>767</v>
      </c>
      <c r="F309" s="161" t="s">
        <v>768</v>
      </c>
      <c r="G309" s="162" t="s">
        <v>214</v>
      </c>
      <c r="H309" s="163">
        <v>13.2</v>
      </c>
      <c r="I309" s="164"/>
      <c r="J309" s="165">
        <f t="shared" si="100"/>
        <v>0</v>
      </c>
      <c r="K309" s="166"/>
      <c r="L309" s="30"/>
      <c r="M309" s="167" t="s">
        <v>1</v>
      </c>
      <c r="N309" s="168" t="s">
        <v>40</v>
      </c>
      <c r="O309" s="55"/>
      <c r="P309" s="169">
        <f t="shared" si="101"/>
        <v>0</v>
      </c>
      <c r="Q309" s="169">
        <v>2.8700000000000002E-3</v>
      </c>
      <c r="R309" s="169">
        <f t="shared" si="102"/>
        <v>3.7884000000000001E-2</v>
      </c>
      <c r="S309" s="169">
        <v>0</v>
      </c>
      <c r="T309" s="170">
        <f t="shared" si="10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1" t="s">
        <v>249</v>
      </c>
      <c r="AT309" s="171" t="s">
        <v>142</v>
      </c>
      <c r="AU309" s="171" t="s">
        <v>85</v>
      </c>
      <c r="AY309" s="14" t="s">
        <v>139</v>
      </c>
      <c r="BE309" s="172">
        <f t="shared" si="104"/>
        <v>0</v>
      </c>
      <c r="BF309" s="172">
        <f t="shared" si="105"/>
        <v>0</v>
      </c>
      <c r="BG309" s="172">
        <f t="shared" si="106"/>
        <v>0</v>
      </c>
      <c r="BH309" s="172">
        <f t="shared" si="107"/>
        <v>0</v>
      </c>
      <c r="BI309" s="172">
        <f t="shared" si="108"/>
        <v>0</v>
      </c>
      <c r="BJ309" s="14" t="s">
        <v>83</v>
      </c>
      <c r="BK309" s="172">
        <f t="shared" si="109"/>
        <v>0</v>
      </c>
      <c r="BL309" s="14" t="s">
        <v>249</v>
      </c>
      <c r="BM309" s="171" t="s">
        <v>769</v>
      </c>
    </row>
    <row r="310" spans="1:65" s="2" customFormat="1" ht="21.75" customHeight="1">
      <c r="A310" s="29"/>
      <c r="B310" s="158"/>
      <c r="C310" s="159" t="s">
        <v>770</v>
      </c>
      <c r="D310" s="159" t="s">
        <v>142</v>
      </c>
      <c r="E310" s="160" t="s">
        <v>771</v>
      </c>
      <c r="F310" s="161" t="s">
        <v>772</v>
      </c>
      <c r="G310" s="162" t="s">
        <v>214</v>
      </c>
      <c r="H310" s="163">
        <v>94.588999999999999</v>
      </c>
      <c r="I310" s="164"/>
      <c r="J310" s="165">
        <f t="shared" si="100"/>
        <v>0</v>
      </c>
      <c r="K310" s="166"/>
      <c r="L310" s="30"/>
      <c r="M310" s="167" t="s">
        <v>1</v>
      </c>
      <c r="N310" s="168" t="s">
        <v>40</v>
      </c>
      <c r="O310" s="55"/>
      <c r="P310" s="169">
        <f t="shared" si="101"/>
        <v>0</v>
      </c>
      <c r="Q310" s="169">
        <v>1.8500000000000001E-3</v>
      </c>
      <c r="R310" s="169">
        <f t="shared" si="102"/>
        <v>0.17498965</v>
      </c>
      <c r="S310" s="169">
        <v>0</v>
      </c>
      <c r="T310" s="170">
        <f t="shared" si="10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1" t="s">
        <v>249</v>
      </c>
      <c r="AT310" s="171" t="s">
        <v>142</v>
      </c>
      <c r="AU310" s="171" t="s">
        <v>85</v>
      </c>
      <c r="AY310" s="14" t="s">
        <v>139</v>
      </c>
      <c r="BE310" s="172">
        <f t="shared" si="104"/>
        <v>0</v>
      </c>
      <c r="BF310" s="172">
        <f t="shared" si="105"/>
        <v>0</v>
      </c>
      <c r="BG310" s="172">
        <f t="shared" si="106"/>
        <v>0</v>
      </c>
      <c r="BH310" s="172">
        <f t="shared" si="107"/>
        <v>0</v>
      </c>
      <c r="BI310" s="172">
        <f t="shared" si="108"/>
        <v>0</v>
      </c>
      <c r="BJ310" s="14" t="s">
        <v>83</v>
      </c>
      <c r="BK310" s="172">
        <f t="shared" si="109"/>
        <v>0</v>
      </c>
      <c r="BL310" s="14" t="s">
        <v>249</v>
      </c>
      <c r="BM310" s="171" t="s">
        <v>773</v>
      </c>
    </row>
    <row r="311" spans="1:65" s="2" customFormat="1" ht="21.75" customHeight="1">
      <c r="A311" s="29"/>
      <c r="B311" s="158"/>
      <c r="C311" s="159" t="s">
        <v>774</v>
      </c>
      <c r="D311" s="159" t="s">
        <v>142</v>
      </c>
      <c r="E311" s="160" t="s">
        <v>775</v>
      </c>
      <c r="F311" s="161" t="s">
        <v>776</v>
      </c>
      <c r="G311" s="162" t="s">
        <v>214</v>
      </c>
      <c r="H311" s="163">
        <v>23.683</v>
      </c>
      <c r="I311" s="164"/>
      <c r="J311" s="165">
        <f t="shared" si="100"/>
        <v>0</v>
      </c>
      <c r="K311" s="166"/>
      <c r="L311" s="30"/>
      <c r="M311" s="167" t="s">
        <v>1</v>
      </c>
      <c r="N311" s="168" t="s">
        <v>40</v>
      </c>
      <c r="O311" s="55"/>
      <c r="P311" s="169">
        <f t="shared" si="101"/>
        <v>0</v>
      </c>
      <c r="Q311" s="169">
        <v>2.2200000000000002E-3</v>
      </c>
      <c r="R311" s="169">
        <f t="shared" si="102"/>
        <v>5.2576260000000007E-2</v>
      </c>
      <c r="S311" s="169">
        <v>0</v>
      </c>
      <c r="T311" s="170">
        <f t="shared" si="10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1" t="s">
        <v>249</v>
      </c>
      <c r="AT311" s="171" t="s">
        <v>142</v>
      </c>
      <c r="AU311" s="171" t="s">
        <v>85</v>
      </c>
      <c r="AY311" s="14" t="s">
        <v>139</v>
      </c>
      <c r="BE311" s="172">
        <f t="shared" si="104"/>
        <v>0</v>
      </c>
      <c r="BF311" s="172">
        <f t="shared" si="105"/>
        <v>0</v>
      </c>
      <c r="BG311" s="172">
        <f t="shared" si="106"/>
        <v>0</v>
      </c>
      <c r="BH311" s="172">
        <f t="shared" si="107"/>
        <v>0</v>
      </c>
      <c r="BI311" s="172">
        <f t="shared" si="108"/>
        <v>0</v>
      </c>
      <c r="BJ311" s="14" t="s">
        <v>83</v>
      </c>
      <c r="BK311" s="172">
        <f t="shared" si="109"/>
        <v>0</v>
      </c>
      <c r="BL311" s="14" t="s">
        <v>249</v>
      </c>
      <c r="BM311" s="171" t="s">
        <v>777</v>
      </c>
    </row>
    <row r="312" spans="1:65" s="2" customFormat="1" ht="21.75" customHeight="1">
      <c r="A312" s="29"/>
      <c r="B312" s="158"/>
      <c r="C312" s="159" t="s">
        <v>778</v>
      </c>
      <c r="D312" s="159" t="s">
        <v>142</v>
      </c>
      <c r="E312" s="160" t="s">
        <v>779</v>
      </c>
      <c r="F312" s="161" t="s">
        <v>780</v>
      </c>
      <c r="G312" s="162" t="s">
        <v>214</v>
      </c>
      <c r="H312" s="163">
        <v>18.268999999999998</v>
      </c>
      <c r="I312" s="164"/>
      <c r="J312" s="165">
        <f t="shared" si="100"/>
        <v>0</v>
      </c>
      <c r="K312" s="166"/>
      <c r="L312" s="30"/>
      <c r="M312" s="167" t="s">
        <v>1</v>
      </c>
      <c r="N312" s="168" t="s">
        <v>40</v>
      </c>
      <c r="O312" s="55"/>
      <c r="P312" s="169">
        <f t="shared" si="101"/>
        <v>0</v>
      </c>
      <c r="Q312" s="169">
        <v>2.8900000000000002E-3</v>
      </c>
      <c r="R312" s="169">
        <f t="shared" si="102"/>
        <v>5.2797409999999996E-2</v>
      </c>
      <c r="S312" s="169">
        <v>0</v>
      </c>
      <c r="T312" s="170">
        <f t="shared" si="10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1" t="s">
        <v>249</v>
      </c>
      <c r="AT312" s="171" t="s">
        <v>142</v>
      </c>
      <c r="AU312" s="171" t="s">
        <v>85</v>
      </c>
      <c r="AY312" s="14" t="s">
        <v>139</v>
      </c>
      <c r="BE312" s="172">
        <f t="shared" si="104"/>
        <v>0</v>
      </c>
      <c r="BF312" s="172">
        <f t="shared" si="105"/>
        <v>0</v>
      </c>
      <c r="BG312" s="172">
        <f t="shared" si="106"/>
        <v>0</v>
      </c>
      <c r="BH312" s="172">
        <f t="shared" si="107"/>
        <v>0</v>
      </c>
      <c r="BI312" s="172">
        <f t="shared" si="108"/>
        <v>0</v>
      </c>
      <c r="BJ312" s="14" t="s">
        <v>83</v>
      </c>
      <c r="BK312" s="172">
        <f t="shared" si="109"/>
        <v>0</v>
      </c>
      <c r="BL312" s="14" t="s">
        <v>249</v>
      </c>
      <c r="BM312" s="171" t="s">
        <v>781</v>
      </c>
    </row>
    <row r="313" spans="1:65" s="2" customFormat="1" ht="21.75" customHeight="1">
      <c r="A313" s="29"/>
      <c r="B313" s="158"/>
      <c r="C313" s="159" t="s">
        <v>782</v>
      </c>
      <c r="D313" s="159" t="s">
        <v>142</v>
      </c>
      <c r="E313" s="160" t="s">
        <v>783</v>
      </c>
      <c r="F313" s="161" t="s">
        <v>784</v>
      </c>
      <c r="G313" s="162" t="s">
        <v>214</v>
      </c>
      <c r="H313" s="163">
        <v>94.588999999999999</v>
      </c>
      <c r="I313" s="164"/>
      <c r="J313" s="165">
        <f t="shared" si="100"/>
        <v>0</v>
      </c>
      <c r="K313" s="166"/>
      <c r="L313" s="30"/>
      <c r="M313" s="167" t="s">
        <v>1</v>
      </c>
      <c r="N313" s="168" t="s">
        <v>40</v>
      </c>
      <c r="O313" s="55"/>
      <c r="P313" s="169">
        <f t="shared" si="101"/>
        <v>0</v>
      </c>
      <c r="Q313" s="169">
        <v>1.6900000000000001E-3</v>
      </c>
      <c r="R313" s="169">
        <f t="shared" si="102"/>
        <v>0.15985541</v>
      </c>
      <c r="S313" s="169">
        <v>0</v>
      </c>
      <c r="T313" s="170">
        <f t="shared" si="10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1" t="s">
        <v>249</v>
      </c>
      <c r="AT313" s="171" t="s">
        <v>142</v>
      </c>
      <c r="AU313" s="171" t="s">
        <v>85</v>
      </c>
      <c r="AY313" s="14" t="s">
        <v>139</v>
      </c>
      <c r="BE313" s="172">
        <f t="shared" si="104"/>
        <v>0</v>
      </c>
      <c r="BF313" s="172">
        <f t="shared" si="105"/>
        <v>0</v>
      </c>
      <c r="BG313" s="172">
        <f t="shared" si="106"/>
        <v>0</v>
      </c>
      <c r="BH313" s="172">
        <f t="shared" si="107"/>
        <v>0</v>
      </c>
      <c r="BI313" s="172">
        <f t="shared" si="108"/>
        <v>0</v>
      </c>
      <c r="BJ313" s="14" t="s">
        <v>83</v>
      </c>
      <c r="BK313" s="172">
        <f t="shared" si="109"/>
        <v>0</v>
      </c>
      <c r="BL313" s="14" t="s">
        <v>249</v>
      </c>
      <c r="BM313" s="171" t="s">
        <v>785</v>
      </c>
    </row>
    <row r="314" spans="1:65" s="2" customFormat="1" ht="21.75" customHeight="1">
      <c r="A314" s="29"/>
      <c r="B314" s="158"/>
      <c r="C314" s="159" t="s">
        <v>786</v>
      </c>
      <c r="D314" s="159" t="s">
        <v>142</v>
      </c>
      <c r="E314" s="160" t="s">
        <v>787</v>
      </c>
      <c r="F314" s="161" t="s">
        <v>788</v>
      </c>
      <c r="G314" s="162" t="s">
        <v>169</v>
      </c>
      <c r="H314" s="163">
        <v>6.6</v>
      </c>
      <c r="I314" s="164"/>
      <c r="J314" s="165">
        <f t="shared" si="100"/>
        <v>0</v>
      </c>
      <c r="K314" s="166"/>
      <c r="L314" s="30"/>
      <c r="M314" s="167" t="s">
        <v>1</v>
      </c>
      <c r="N314" s="168" t="s">
        <v>40</v>
      </c>
      <c r="O314" s="55"/>
      <c r="P314" s="169">
        <f t="shared" si="101"/>
        <v>0</v>
      </c>
      <c r="Q314" s="169">
        <v>3.6000000000000002E-4</v>
      </c>
      <c r="R314" s="169">
        <f t="shared" si="102"/>
        <v>2.3760000000000001E-3</v>
      </c>
      <c r="S314" s="169">
        <v>0</v>
      </c>
      <c r="T314" s="170">
        <f t="shared" si="10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1" t="s">
        <v>249</v>
      </c>
      <c r="AT314" s="171" t="s">
        <v>142</v>
      </c>
      <c r="AU314" s="171" t="s">
        <v>85</v>
      </c>
      <c r="AY314" s="14" t="s">
        <v>139</v>
      </c>
      <c r="BE314" s="172">
        <f t="shared" si="104"/>
        <v>0</v>
      </c>
      <c r="BF314" s="172">
        <f t="shared" si="105"/>
        <v>0</v>
      </c>
      <c r="BG314" s="172">
        <f t="shared" si="106"/>
        <v>0</v>
      </c>
      <c r="BH314" s="172">
        <f t="shared" si="107"/>
        <v>0</v>
      </c>
      <c r="BI314" s="172">
        <f t="shared" si="108"/>
        <v>0</v>
      </c>
      <c r="BJ314" s="14" t="s">
        <v>83</v>
      </c>
      <c r="BK314" s="172">
        <f t="shared" si="109"/>
        <v>0</v>
      </c>
      <c r="BL314" s="14" t="s">
        <v>249</v>
      </c>
      <c r="BM314" s="171" t="s">
        <v>789</v>
      </c>
    </row>
    <row r="315" spans="1:65" s="2" customFormat="1" ht="21.75" customHeight="1">
      <c r="A315" s="29"/>
      <c r="B315" s="158"/>
      <c r="C315" s="159" t="s">
        <v>790</v>
      </c>
      <c r="D315" s="159" t="s">
        <v>142</v>
      </c>
      <c r="E315" s="160" t="s">
        <v>791</v>
      </c>
      <c r="F315" s="161" t="s">
        <v>792</v>
      </c>
      <c r="G315" s="162" t="s">
        <v>214</v>
      </c>
      <c r="H315" s="163">
        <v>27.5</v>
      </c>
      <c r="I315" s="164"/>
      <c r="J315" s="165">
        <f t="shared" si="100"/>
        <v>0</v>
      </c>
      <c r="K315" s="166"/>
      <c r="L315" s="30"/>
      <c r="M315" s="167" t="s">
        <v>1</v>
      </c>
      <c r="N315" s="168" t="s">
        <v>40</v>
      </c>
      <c r="O315" s="55"/>
      <c r="P315" s="169">
        <f t="shared" si="101"/>
        <v>0</v>
      </c>
      <c r="Q315" s="169">
        <v>2.1700000000000001E-3</v>
      </c>
      <c r="R315" s="169">
        <f t="shared" si="102"/>
        <v>5.9674999999999999E-2</v>
      </c>
      <c r="S315" s="169">
        <v>0</v>
      </c>
      <c r="T315" s="170">
        <f t="shared" si="10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1" t="s">
        <v>249</v>
      </c>
      <c r="AT315" s="171" t="s">
        <v>142</v>
      </c>
      <c r="AU315" s="171" t="s">
        <v>85</v>
      </c>
      <c r="AY315" s="14" t="s">
        <v>139</v>
      </c>
      <c r="BE315" s="172">
        <f t="shared" si="104"/>
        <v>0</v>
      </c>
      <c r="BF315" s="172">
        <f t="shared" si="105"/>
        <v>0</v>
      </c>
      <c r="BG315" s="172">
        <f t="shared" si="106"/>
        <v>0</v>
      </c>
      <c r="BH315" s="172">
        <f t="shared" si="107"/>
        <v>0</v>
      </c>
      <c r="BI315" s="172">
        <f t="shared" si="108"/>
        <v>0</v>
      </c>
      <c r="BJ315" s="14" t="s">
        <v>83</v>
      </c>
      <c r="BK315" s="172">
        <f t="shared" si="109"/>
        <v>0</v>
      </c>
      <c r="BL315" s="14" t="s">
        <v>249</v>
      </c>
      <c r="BM315" s="171" t="s">
        <v>793</v>
      </c>
    </row>
    <row r="316" spans="1:65" s="2" customFormat="1" ht="21.75" customHeight="1">
      <c r="A316" s="29"/>
      <c r="B316" s="158"/>
      <c r="C316" s="159" t="s">
        <v>794</v>
      </c>
      <c r="D316" s="159" t="s">
        <v>142</v>
      </c>
      <c r="E316" s="160" t="s">
        <v>795</v>
      </c>
      <c r="F316" s="161" t="s">
        <v>796</v>
      </c>
      <c r="G316" s="162" t="s">
        <v>370</v>
      </c>
      <c r="H316" s="163">
        <v>0.83</v>
      </c>
      <c r="I316" s="164"/>
      <c r="J316" s="165">
        <f t="shared" si="100"/>
        <v>0</v>
      </c>
      <c r="K316" s="166"/>
      <c r="L316" s="30"/>
      <c r="M316" s="167" t="s">
        <v>1</v>
      </c>
      <c r="N316" s="168" t="s">
        <v>40</v>
      </c>
      <c r="O316" s="55"/>
      <c r="P316" s="169">
        <f t="shared" si="101"/>
        <v>0</v>
      </c>
      <c r="Q316" s="169">
        <v>0</v>
      </c>
      <c r="R316" s="169">
        <f t="shared" si="102"/>
        <v>0</v>
      </c>
      <c r="S316" s="169">
        <v>0</v>
      </c>
      <c r="T316" s="170">
        <f t="shared" si="10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1" t="s">
        <v>249</v>
      </c>
      <c r="AT316" s="171" t="s">
        <v>142</v>
      </c>
      <c r="AU316" s="171" t="s">
        <v>85</v>
      </c>
      <c r="AY316" s="14" t="s">
        <v>139</v>
      </c>
      <c r="BE316" s="172">
        <f t="shared" si="104"/>
        <v>0</v>
      </c>
      <c r="BF316" s="172">
        <f t="shared" si="105"/>
        <v>0</v>
      </c>
      <c r="BG316" s="172">
        <f t="shared" si="106"/>
        <v>0</v>
      </c>
      <c r="BH316" s="172">
        <f t="shared" si="107"/>
        <v>0</v>
      </c>
      <c r="BI316" s="172">
        <f t="shared" si="108"/>
        <v>0</v>
      </c>
      <c r="BJ316" s="14" t="s">
        <v>83</v>
      </c>
      <c r="BK316" s="172">
        <f t="shared" si="109"/>
        <v>0</v>
      </c>
      <c r="BL316" s="14" t="s">
        <v>249</v>
      </c>
      <c r="BM316" s="171" t="s">
        <v>797</v>
      </c>
    </row>
    <row r="317" spans="1:65" s="12" customFormat="1" ht="22.9" customHeight="1">
      <c r="B317" s="145"/>
      <c r="D317" s="146" t="s">
        <v>74</v>
      </c>
      <c r="E317" s="156" t="s">
        <v>798</v>
      </c>
      <c r="F317" s="156" t="s">
        <v>799</v>
      </c>
      <c r="I317" s="148"/>
      <c r="J317" s="157">
        <f>BK317</f>
        <v>0</v>
      </c>
      <c r="L317" s="145"/>
      <c r="M317" s="150"/>
      <c r="N317" s="151"/>
      <c r="O317" s="151"/>
      <c r="P317" s="152">
        <f>SUM(P318:P330)</f>
        <v>0</v>
      </c>
      <c r="Q317" s="151"/>
      <c r="R317" s="152">
        <f>SUM(R318:R330)</f>
        <v>5.4372116300000002</v>
      </c>
      <c r="S317" s="151"/>
      <c r="T317" s="153">
        <f>SUM(T318:T330)</f>
        <v>5.7043188100000011</v>
      </c>
      <c r="AR317" s="146" t="s">
        <v>85</v>
      </c>
      <c r="AT317" s="154" t="s">
        <v>74</v>
      </c>
      <c r="AU317" s="154" t="s">
        <v>83</v>
      </c>
      <c r="AY317" s="146" t="s">
        <v>139</v>
      </c>
      <c r="BK317" s="155">
        <f>SUM(BK318:BK330)</f>
        <v>0</v>
      </c>
    </row>
    <row r="318" spans="1:65" s="2" customFormat="1" ht="21.75" customHeight="1">
      <c r="A318" s="29"/>
      <c r="B318" s="158"/>
      <c r="C318" s="159" t="s">
        <v>800</v>
      </c>
      <c r="D318" s="159" t="s">
        <v>142</v>
      </c>
      <c r="E318" s="160" t="s">
        <v>801</v>
      </c>
      <c r="F318" s="161" t="s">
        <v>802</v>
      </c>
      <c r="G318" s="162" t="s">
        <v>153</v>
      </c>
      <c r="H318" s="163">
        <v>317.45800000000003</v>
      </c>
      <c r="I318" s="164"/>
      <c r="J318" s="165">
        <f t="shared" ref="J318:J330" si="110">ROUND(I318*H318,2)</f>
        <v>0</v>
      </c>
      <c r="K318" s="166"/>
      <c r="L318" s="30"/>
      <c r="M318" s="167" t="s">
        <v>1</v>
      </c>
      <c r="N318" s="168" t="s">
        <v>40</v>
      </c>
      <c r="O318" s="55"/>
      <c r="P318" s="169">
        <f t="shared" ref="P318:P330" si="111">O318*H318</f>
        <v>0</v>
      </c>
      <c r="Q318" s="169">
        <v>0</v>
      </c>
      <c r="R318" s="169">
        <f t="shared" ref="R318:R330" si="112">Q318*H318</f>
        <v>0</v>
      </c>
      <c r="S318" s="169">
        <v>1.7780000000000001E-2</v>
      </c>
      <c r="T318" s="170">
        <f t="shared" ref="T318:T330" si="113">S318*H318</f>
        <v>5.6444032400000008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1" t="s">
        <v>249</v>
      </c>
      <c r="AT318" s="171" t="s">
        <v>142</v>
      </c>
      <c r="AU318" s="171" t="s">
        <v>85</v>
      </c>
      <c r="AY318" s="14" t="s">
        <v>139</v>
      </c>
      <c r="BE318" s="172">
        <f t="shared" ref="BE318:BE330" si="114">IF(N318="základní",J318,0)</f>
        <v>0</v>
      </c>
      <c r="BF318" s="172">
        <f t="shared" ref="BF318:BF330" si="115">IF(N318="snížená",J318,0)</f>
        <v>0</v>
      </c>
      <c r="BG318" s="172">
        <f t="shared" ref="BG318:BG330" si="116">IF(N318="zákl. přenesená",J318,0)</f>
        <v>0</v>
      </c>
      <c r="BH318" s="172">
        <f t="shared" ref="BH318:BH330" si="117">IF(N318="sníž. přenesená",J318,0)</f>
        <v>0</v>
      </c>
      <c r="BI318" s="172">
        <f t="shared" ref="BI318:BI330" si="118">IF(N318="nulová",J318,0)</f>
        <v>0</v>
      </c>
      <c r="BJ318" s="14" t="s">
        <v>83</v>
      </c>
      <c r="BK318" s="172">
        <f t="shared" ref="BK318:BK330" si="119">ROUND(I318*H318,2)</f>
        <v>0</v>
      </c>
      <c r="BL318" s="14" t="s">
        <v>249</v>
      </c>
      <c r="BM318" s="171" t="s">
        <v>803</v>
      </c>
    </row>
    <row r="319" spans="1:65" s="2" customFormat="1" ht="21.75" customHeight="1">
      <c r="A319" s="29"/>
      <c r="B319" s="158"/>
      <c r="C319" s="159" t="s">
        <v>804</v>
      </c>
      <c r="D319" s="159" t="s">
        <v>142</v>
      </c>
      <c r="E319" s="160" t="s">
        <v>805</v>
      </c>
      <c r="F319" s="161" t="s">
        <v>806</v>
      </c>
      <c r="G319" s="162" t="s">
        <v>214</v>
      </c>
      <c r="H319" s="163">
        <v>86.063999999999993</v>
      </c>
      <c r="I319" s="164"/>
      <c r="J319" s="165">
        <f t="shared" si="110"/>
        <v>0</v>
      </c>
      <c r="K319" s="166"/>
      <c r="L319" s="30"/>
      <c r="M319" s="167" t="s">
        <v>1</v>
      </c>
      <c r="N319" s="168" t="s">
        <v>40</v>
      </c>
      <c r="O319" s="55"/>
      <c r="P319" s="169">
        <f t="shared" si="111"/>
        <v>0</v>
      </c>
      <c r="Q319" s="169">
        <v>8.0000000000000007E-5</v>
      </c>
      <c r="R319" s="169">
        <f t="shared" si="112"/>
        <v>6.8851199999999998E-3</v>
      </c>
      <c r="S319" s="169">
        <v>0</v>
      </c>
      <c r="T319" s="170">
        <f t="shared" si="11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249</v>
      </c>
      <c r="AT319" s="171" t="s">
        <v>142</v>
      </c>
      <c r="AU319" s="171" t="s">
        <v>85</v>
      </c>
      <c r="AY319" s="14" t="s">
        <v>139</v>
      </c>
      <c r="BE319" s="172">
        <f t="shared" si="114"/>
        <v>0</v>
      </c>
      <c r="BF319" s="172">
        <f t="shared" si="115"/>
        <v>0</v>
      </c>
      <c r="BG319" s="172">
        <f t="shared" si="116"/>
        <v>0</v>
      </c>
      <c r="BH319" s="172">
        <f t="shared" si="117"/>
        <v>0</v>
      </c>
      <c r="BI319" s="172">
        <f t="shared" si="118"/>
        <v>0</v>
      </c>
      <c r="BJ319" s="14" t="s">
        <v>83</v>
      </c>
      <c r="BK319" s="172">
        <f t="shared" si="119"/>
        <v>0</v>
      </c>
      <c r="BL319" s="14" t="s">
        <v>249</v>
      </c>
      <c r="BM319" s="171" t="s">
        <v>807</v>
      </c>
    </row>
    <row r="320" spans="1:65" s="2" customFormat="1" ht="21.75" customHeight="1">
      <c r="A320" s="29"/>
      <c r="B320" s="158"/>
      <c r="C320" s="173" t="s">
        <v>808</v>
      </c>
      <c r="D320" s="173" t="s">
        <v>217</v>
      </c>
      <c r="E320" s="174" t="s">
        <v>809</v>
      </c>
      <c r="F320" s="175" t="s">
        <v>810</v>
      </c>
      <c r="G320" s="176" t="s">
        <v>169</v>
      </c>
      <c r="H320" s="177">
        <v>215.16</v>
      </c>
      <c r="I320" s="178"/>
      <c r="J320" s="179">
        <f t="shared" si="110"/>
        <v>0</v>
      </c>
      <c r="K320" s="180"/>
      <c r="L320" s="181"/>
      <c r="M320" s="182" t="s">
        <v>1</v>
      </c>
      <c r="N320" s="183" t="s">
        <v>40</v>
      </c>
      <c r="O320" s="55"/>
      <c r="P320" s="169">
        <f t="shared" si="111"/>
        <v>0</v>
      </c>
      <c r="Q320" s="169">
        <v>8.4000000000000003E-4</v>
      </c>
      <c r="R320" s="169">
        <f t="shared" si="112"/>
        <v>0.18073440000000002</v>
      </c>
      <c r="S320" s="169">
        <v>0</v>
      </c>
      <c r="T320" s="170">
        <f t="shared" si="11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1" t="s">
        <v>421</v>
      </c>
      <c r="AT320" s="171" t="s">
        <v>217</v>
      </c>
      <c r="AU320" s="171" t="s">
        <v>85</v>
      </c>
      <c r="AY320" s="14" t="s">
        <v>139</v>
      </c>
      <c r="BE320" s="172">
        <f t="shared" si="114"/>
        <v>0</v>
      </c>
      <c r="BF320" s="172">
        <f t="shared" si="115"/>
        <v>0</v>
      </c>
      <c r="BG320" s="172">
        <f t="shared" si="116"/>
        <v>0</v>
      </c>
      <c r="BH320" s="172">
        <f t="shared" si="117"/>
        <v>0</v>
      </c>
      <c r="BI320" s="172">
        <f t="shared" si="118"/>
        <v>0</v>
      </c>
      <c r="BJ320" s="14" t="s">
        <v>83</v>
      </c>
      <c r="BK320" s="172">
        <f t="shared" si="119"/>
        <v>0</v>
      </c>
      <c r="BL320" s="14" t="s">
        <v>249</v>
      </c>
      <c r="BM320" s="171" t="s">
        <v>811</v>
      </c>
    </row>
    <row r="321" spans="1:65" s="2" customFormat="1" ht="21.75" customHeight="1">
      <c r="A321" s="29"/>
      <c r="B321" s="158"/>
      <c r="C321" s="159" t="s">
        <v>812</v>
      </c>
      <c r="D321" s="159" t="s">
        <v>142</v>
      </c>
      <c r="E321" s="160" t="s">
        <v>813</v>
      </c>
      <c r="F321" s="161" t="s">
        <v>814</v>
      </c>
      <c r="G321" s="162" t="s">
        <v>214</v>
      </c>
      <c r="H321" s="163">
        <v>94.391000000000005</v>
      </c>
      <c r="I321" s="164"/>
      <c r="J321" s="165">
        <f t="shared" si="110"/>
        <v>0</v>
      </c>
      <c r="K321" s="166"/>
      <c r="L321" s="30"/>
      <c r="M321" s="167" t="s">
        <v>1</v>
      </c>
      <c r="N321" s="168" t="s">
        <v>40</v>
      </c>
      <c r="O321" s="55"/>
      <c r="P321" s="169">
        <f t="shared" si="111"/>
        <v>0</v>
      </c>
      <c r="Q321" s="169">
        <v>6.9999999999999994E-5</v>
      </c>
      <c r="R321" s="169">
        <f t="shared" si="112"/>
        <v>6.6073699999999996E-3</v>
      </c>
      <c r="S321" s="169">
        <v>0</v>
      </c>
      <c r="T321" s="170">
        <f t="shared" si="11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249</v>
      </c>
      <c r="AT321" s="171" t="s">
        <v>142</v>
      </c>
      <c r="AU321" s="171" t="s">
        <v>85</v>
      </c>
      <c r="AY321" s="14" t="s">
        <v>139</v>
      </c>
      <c r="BE321" s="172">
        <f t="shared" si="114"/>
        <v>0</v>
      </c>
      <c r="BF321" s="172">
        <f t="shared" si="115"/>
        <v>0</v>
      </c>
      <c r="BG321" s="172">
        <f t="shared" si="116"/>
        <v>0</v>
      </c>
      <c r="BH321" s="172">
        <f t="shared" si="117"/>
        <v>0</v>
      </c>
      <c r="BI321" s="172">
        <f t="shared" si="118"/>
        <v>0</v>
      </c>
      <c r="BJ321" s="14" t="s">
        <v>83</v>
      </c>
      <c r="BK321" s="172">
        <f t="shared" si="119"/>
        <v>0</v>
      </c>
      <c r="BL321" s="14" t="s">
        <v>249</v>
      </c>
      <c r="BM321" s="171" t="s">
        <v>815</v>
      </c>
    </row>
    <row r="322" spans="1:65" s="2" customFormat="1" ht="21.75" customHeight="1">
      <c r="A322" s="29"/>
      <c r="B322" s="158"/>
      <c r="C322" s="173" t="s">
        <v>816</v>
      </c>
      <c r="D322" s="173" t="s">
        <v>217</v>
      </c>
      <c r="E322" s="174" t="s">
        <v>809</v>
      </c>
      <c r="F322" s="175" t="s">
        <v>810</v>
      </c>
      <c r="G322" s="176" t="s">
        <v>169</v>
      </c>
      <c r="H322" s="177">
        <v>235.97800000000001</v>
      </c>
      <c r="I322" s="178"/>
      <c r="J322" s="179">
        <f t="shared" si="110"/>
        <v>0</v>
      </c>
      <c r="K322" s="180"/>
      <c r="L322" s="181"/>
      <c r="M322" s="182" t="s">
        <v>1</v>
      </c>
      <c r="N322" s="183" t="s">
        <v>40</v>
      </c>
      <c r="O322" s="55"/>
      <c r="P322" s="169">
        <f t="shared" si="111"/>
        <v>0</v>
      </c>
      <c r="Q322" s="169">
        <v>8.4000000000000003E-4</v>
      </c>
      <c r="R322" s="169">
        <f t="shared" si="112"/>
        <v>0.19822152000000001</v>
      </c>
      <c r="S322" s="169">
        <v>0</v>
      </c>
      <c r="T322" s="170">
        <f t="shared" si="11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1" t="s">
        <v>421</v>
      </c>
      <c r="AT322" s="171" t="s">
        <v>217</v>
      </c>
      <c r="AU322" s="171" t="s">
        <v>85</v>
      </c>
      <c r="AY322" s="14" t="s">
        <v>139</v>
      </c>
      <c r="BE322" s="172">
        <f t="shared" si="114"/>
        <v>0</v>
      </c>
      <c r="BF322" s="172">
        <f t="shared" si="115"/>
        <v>0</v>
      </c>
      <c r="BG322" s="172">
        <f t="shared" si="116"/>
        <v>0</v>
      </c>
      <c r="BH322" s="172">
        <f t="shared" si="117"/>
        <v>0</v>
      </c>
      <c r="BI322" s="172">
        <f t="shared" si="118"/>
        <v>0</v>
      </c>
      <c r="BJ322" s="14" t="s">
        <v>83</v>
      </c>
      <c r="BK322" s="172">
        <f t="shared" si="119"/>
        <v>0</v>
      </c>
      <c r="BL322" s="14" t="s">
        <v>249</v>
      </c>
      <c r="BM322" s="171" t="s">
        <v>817</v>
      </c>
    </row>
    <row r="323" spans="1:65" s="2" customFormat="1" ht="33" customHeight="1">
      <c r="A323" s="29"/>
      <c r="B323" s="158"/>
      <c r="C323" s="159" t="s">
        <v>818</v>
      </c>
      <c r="D323" s="159" t="s">
        <v>142</v>
      </c>
      <c r="E323" s="160" t="s">
        <v>819</v>
      </c>
      <c r="F323" s="161" t="s">
        <v>820</v>
      </c>
      <c r="G323" s="162" t="s">
        <v>153</v>
      </c>
      <c r="H323" s="163">
        <v>308.66899999999998</v>
      </c>
      <c r="I323" s="164"/>
      <c r="J323" s="165">
        <f t="shared" si="110"/>
        <v>0</v>
      </c>
      <c r="K323" s="166"/>
      <c r="L323" s="30"/>
      <c r="M323" s="167" t="s">
        <v>1</v>
      </c>
      <c r="N323" s="168" t="s">
        <v>40</v>
      </c>
      <c r="O323" s="55"/>
      <c r="P323" s="169">
        <f t="shared" si="111"/>
        <v>0</v>
      </c>
      <c r="Q323" s="169">
        <v>1.3999999999999999E-4</v>
      </c>
      <c r="R323" s="169">
        <f t="shared" si="112"/>
        <v>4.3213659999999994E-2</v>
      </c>
      <c r="S323" s="169">
        <v>0</v>
      </c>
      <c r="T323" s="170">
        <f t="shared" si="11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249</v>
      </c>
      <c r="AT323" s="171" t="s">
        <v>142</v>
      </c>
      <c r="AU323" s="171" t="s">
        <v>85</v>
      </c>
      <c r="AY323" s="14" t="s">
        <v>139</v>
      </c>
      <c r="BE323" s="172">
        <f t="shared" si="114"/>
        <v>0</v>
      </c>
      <c r="BF323" s="172">
        <f t="shared" si="115"/>
        <v>0</v>
      </c>
      <c r="BG323" s="172">
        <f t="shared" si="116"/>
        <v>0</v>
      </c>
      <c r="BH323" s="172">
        <f t="shared" si="117"/>
        <v>0</v>
      </c>
      <c r="BI323" s="172">
        <f t="shared" si="118"/>
        <v>0</v>
      </c>
      <c r="BJ323" s="14" t="s">
        <v>83</v>
      </c>
      <c r="BK323" s="172">
        <f t="shared" si="119"/>
        <v>0</v>
      </c>
      <c r="BL323" s="14" t="s">
        <v>249</v>
      </c>
      <c r="BM323" s="171" t="s">
        <v>821</v>
      </c>
    </row>
    <row r="324" spans="1:65" s="2" customFormat="1" ht="21.75" customHeight="1">
      <c r="A324" s="29"/>
      <c r="B324" s="158"/>
      <c r="C324" s="173" t="s">
        <v>822</v>
      </c>
      <c r="D324" s="173" t="s">
        <v>217</v>
      </c>
      <c r="E324" s="174" t="s">
        <v>809</v>
      </c>
      <c r="F324" s="175" t="s">
        <v>810</v>
      </c>
      <c r="G324" s="176" t="s">
        <v>169</v>
      </c>
      <c r="H324" s="177">
        <v>2932.3539999999998</v>
      </c>
      <c r="I324" s="178"/>
      <c r="J324" s="179">
        <f t="shared" si="110"/>
        <v>0</v>
      </c>
      <c r="K324" s="180"/>
      <c r="L324" s="181"/>
      <c r="M324" s="182" t="s">
        <v>1</v>
      </c>
      <c r="N324" s="183" t="s">
        <v>40</v>
      </c>
      <c r="O324" s="55"/>
      <c r="P324" s="169">
        <f t="shared" si="111"/>
        <v>0</v>
      </c>
      <c r="Q324" s="169">
        <v>8.4000000000000003E-4</v>
      </c>
      <c r="R324" s="169">
        <f t="shared" si="112"/>
        <v>2.46317736</v>
      </c>
      <c r="S324" s="169">
        <v>0</v>
      </c>
      <c r="T324" s="170">
        <f t="shared" si="11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1" t="s">
        <v>421</v>
      </c>
      <c r="AT324" s="171" t="s">
        <v>217</v>
      </c>
      <c r="AU324" s="171" t="s">
        <v>85</v>
      </c>
      <c r="AY324" s="14" t="s">
        <v>139</v>
      </c>
      <c r="BE324" s="172">
        <f t="shared" si="114"/>
        <v>0</v>
      </c>
      <c r="BF324" s="172">
        <f t="shared" si="115"/>
        <v>0</v>
      </c>
      <c r="BG324" s="172">
        <f t="shared" si="116"/>
        <v>0</v>
      </c>
      <c r="BH324" s="172">
        <f t="shared" si="117"/>
        <v>0</v>
      </c>
      <c r="BI324" s="172">
        <f t="shared" si="118"/>
        <v>0</v>
      </c>
      <c r="BJ324" s="14" t="s">
        <v>83</v>
      </c>
      <c r="BK324" s="172">
        <f t="shared" si="119"/>
        <v>0</v>
      </c>
      <c r="BL324" s="14" t="s">
        <v>249</v>
      </c>
      <c r="BM324" s="171" t="s">
        <v>823</v>
      </c>
    </row>
    <row r="325" spans="1:65" s="2" customFormat="1" ht="21.75" customHeight="1">
      <c r="A325" s="29"/>
      <c r="B325" s="158"/>
      <c r="C325" s="159" t="s">
        <v>824</v>
      </c>
      <c r="D325" s="159" t="s">
        <v>142</v>
      </c>
      <c r="E325" s="160" t="s">
        <v>825</v>
      </c>
      <c r="F325" s="161" t="s">
        <v>826</v>
      </c>
      <c r="G325" s="162" t="s">
        <v>214</v>
      </c>
      <c r="H325" s="163">
        <v>72.102000000000004</v>
      </c>
      <c r="I325" s="164"/>
      <c r="J325" s="165">
        <f t="shared" si="110"/>
        <v>0</v>
      </c>
      <c r="K325" s="166"/>
      <c r="L325" s="30"/>
      <c r="M325" s="167" t="s">
        <v>1</v>
      </c>
      <c r="N325" s="168" t="s">
        <v>40</v>
      </c>
      <c r="O325" s="55"/>
      <c r="P325" s="169">
        <f t="shared" si="111"/>
        <v>0</v>
      </c>
      <c r="Q325" s="169">
        <v>0</v>
      </c>
      <c r="R325" s="169">
        <f t="shared" si="112"/>
        <v>0</v>
      </c>
      <c r="S325" s="169">
        <v>0</v>
      </c>
      <c r="T325" s="170">
        <f t="shared" si="11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249</v>
      </c>
      <c r="AT325" s="171" t="s">
        <v>142</v>
      </c>
      <c r="AU325" s="171" t="s">
        <v>85</v>
      </c>
      <c r="AY325" s="14" t="s">
        <v>139</v>
      </c>
      <c r="BE325" s="172">
        <f t="shared" si="114"/>
        <v>0</v>
      </c>
      <c r="BF325" s="172">
        <f t="shared" si="115"/>
        <v>0</v>
      </c>
      <c r="BG325" s="172">
        <f t="shared" si="116"/>
        <v>0</v>
      </c>
      <c r="BH325" s="172">
        <f t="shared" si="117"/>
        <v>0</v>
      </c>
      <c r="BI325" s="172">
        <f t="shared" si="118"/>
        <v>0</v>
      </c>
      <c r="BJ325" s="14" t="s">
        <v>83</v>
      </c>
      <c r="BK325" s="172">
        <f t="shared" si="119"/>
        <v>0</v>
      </c>
      <c r="BL325" s="14" t="s">
        <v>249</v>
      </c>
      <c r="BM325" s="171" t="s">
        <v>827</v>
      </c>
    </row>
    <row r="326" spans="1:65" s="2" customFormat="1" ht="33" customHeight="1">
      <c r="A326" s="29"/>
      <c r="B326" s="158"/>
      <c r="C326" s="159" t="s">
        <v>828</v>
      </c>
      <c r="D326" s="159" t="s">
        <v>142</v>
      </c>
      <c r="E326" s="160" t="s">
        <v>829</v>
      </c>
      <c r="F326" s="161" t="s">
        <v>830</v>
      </c>
      <c r="G326" s="162" t="s">
        <v>153</v>
      </c>
      <c r="H326" s="163">
        <v>508.69200000000001</v>
      </c>
      <c r="I326" s="164"/>
      <c r="J326" s="165">
        <f t="shared" si="110"/>
        <v>0</v>
      </c>
      <c r="K326" s="166"/>
      <c r="L326" s="30"/>
      <c r="M326" s="167" t="s">
        <v>1</v>
      </c>
      <c r="N326" s="168" t="s">
        <v>40</v>
      </c>
      <c r="O326" s="55"/>
      <c r="P326" s="169">
        <f t="shared" si="111"/>
        <v>0</v>
      </c>
      <c r="Q326" s="169">
        <v>1.0000000000000001E-5</v>
      </c>
      <c r="R326" s="169">
        <f t="shared" si="112"/>
        <v>5.0869200000000009E-3</v>
      </c>
      <c r="S326" s="169">
        <v>0</v>
      </c>
      <c r="T326" s="170">
        <f t="shared" si="11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1" t="s">
        <v>249</v>
      </c>
      <c r="AT326" s="171" t="s">
        <v>142</v>
      </c>
      <c r="AU326" s="171" t="s">
        <v>85</v>
      </c>
      <c r="AY326" s="14" t="s">
        <v>139</v>
      </c>
      <c r="BE326" s="172">
        <f t="shared" si="114"/>
        <v>0</v>
      </c>
      <c r="BF326" s="172">
        <f t="shared" si="115"/>
        <v>0</v>
      </c>
      <c r="BG326" s="172">
        <f t="shared" si="116"/>
        <v>0</v>
      </c>
      <c r="BH326" s="172">
        <f t="shared" si="117"/>
        <v>0</v>
      </c>
      <c r="BI326" s="172">
        <f t="shared" si="118"/>
        <v>0</v>
      </c>
      <c r="BJ326" s="14" t="s">
        <v>83</v>
      </c>
      <c r="BK326" s="172">
        <f t="shared" si="119"/>
        <v>0</v>
      </c>
      <c r="BL326" s="14" t="s">
        <v>249</v>
      </c>
      <c r="BM326" s="171" t="s">
        <v>831</v>
      </c>
    </row>
    <row r="327" spans="1:65" s="2" customFormat="1" ht="33" customHeight="1">
      <c r="A327" s="29"/>
      <c r="B327" s="158"/>
      <c r="C327" s="173" t="s">
        <v>832</v>
      </c>
      <c r="D327" s="173" t="s">
        <v>217</v>
      </c>
      <c r="E327" s="174" t="s">
        <v>833</v>
      </c>
      <c r="F327" s="175" t="s">
        <v>834</v>
      </c>
      <c r="G327" s="176" t="s">
        <v>153</v>
      </c>
      <c r="H327" s="177">
        <v>559.56100000000004</v>
      </c>
      <c r="I327" s="178"/>
      <c r="J327" s="179">
        <f t="shared" si="110"/>
        <v>0</v>
      </c>
      <c r="K327" s="180"/>
      <c r="L327" s="181"/>
      <c r="M327" s="182" t="s">
        <v>1</v>
      </c>
      <c r="N327" s="183" t="s">
        <v>40</v>
      </c>
      <c r="O327" s="55"/>
      <c r="P327" s="169">
        <f t="shared" si="111"/>
        <v>0</v>
      </c>
      <c r="Q327" s="169">
        <v>4.4000000000000003E-3</v>
      </c>
      <c r="R327" s="169">
        <f t="shared" si="112"/>
        <v>2.4620684000000002</v>
      </c>
      <c r="S327" s="169">
        <v>0</v>
      </c>
      <c r="T327" s="170">
        <f t="shared" si="11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421</v>
      </c>
      <c r="AT327" s="171" t="s">
        <v>217</v>
      </c>
      <c r="AU327" s="171" t="s">
        <v>85</v>
      </c>
      <c r="AY327" s="14" t="s">
        <v>139</v>
      </c>
      <c r="BE327" s="172">
        <f t="shared" si="114"/>
        <v>0</v>
      </c>
      <c r="BF327" s="172">
        <f t="shared" si="115"/>
        <v>0</v>
      </c>
      <c r="BG327" s="172">
        <f t="shared" si="116"/>
        <v>0</v>
      </c>
      <c r="BH327" s="172">
        <f t="shared" si="117"/>
        <v>0</v>
      </c>
      <c r="BI327" s="172">
        <f t="shared" si="118"/>
        <v>0</v>
      </c>
      <c r="BJ327" s="14" t="s">
        <v>83</v>
      </c>
      <c r="BK327" s="172">
        <f t="shared" si="119"/>
        <v>0</v>
      </c>
      <c r="BL327" s="14" t="s">
        <v>249</v>
      </c>
      <c r="BM327" s="171" t="s">
        <v>835</v>
      </c>
    </row>
    <row r="328" spans="1:65" s="2" customFormat="1" ht="21.75" customHeight="1">
      <c r="A328" s="29"/>
      <c r="B328" s="158"/>
      <c r="C328" s="159" t="s">
        <v>836</v>
      </c>
      <c r="D328" s="159" t="s">
        <v>142</v>
      </c>
      <c r="E328" s="160" t="s">
        <v>837</v>
      </c>
      <c r="F328" s="161" t="s">
        <v>838</v>
      </c>
      <c r="G328" s="162" t="s">
        <v>153</v>
      </c>
      <c r="H328" s="163">
        <v>460.88900000000001</v>
      </c>
      <c r="I328" s="164"/>
      <c r="J328" s="165">
        <f t="shared" si="110"/>
        <v>0</v>
      </c>
      <c r="K328" s="166"/>
      <c r="L328" s="30"/>
      <c r="M328" s="167" t="s">
        <v>1</v>
      </c>
      <c r="N328" s="168" t="s">
        <v>40</v>
      </c>
      <c r="O328" s="55"/>
      <c r="P328" s="169">
        <f t="shared" si="111"/>
        <v>0</v>
      </c>
      <c r="Q328" s="169">
        <v>0</v>
      </c>
      <c r="R328" s="169">
        <f t="shared" si="112"/>
        <v>0</v>
      </c>
      <c r="S328" s="169">
        <v>1.2999999999999999E-4</v>
      </c>
      <c r="T328" s="170">
        <f t="shared" si="113"/>
        <v>5.9915569999999994E-2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1" t="s">
        <v>249</v>
      </c>
      <c r="AT328" s="171" t="s">
        <v>142</v>
      </c>
      <c r="AU328" s="171" t="s">
        <v>85</v>
      </c>
      <c r="AY328" s="14" t="s">
        <v>139</v>
      </c>
      <c r="BE328" s="172">
        <f t="shared" si="114"/>
        <v>0</v>
      </c>
      <c r="BF328" s="172">
        <f t="shared" si="115"/>
        <v>0</v>
      </c>
      <c r="BG328" s="172">
        <f t="shared" si="116"/>
        <v>0</v>
      </c>
      <c r="BH328" s="172">
        <f t="shared" si="117"/>
        <v>0</v>
      </c>
      <c r="BI328" s="172">
        <f t="shared" si="118"/>
        <v>0</v>
      </c>
      <c r="BJ328" s="14" t="s">
        <v>83</v>
      </c>
      <c r="BK328" s="172">
        <f t="shared" si="119"/>
        <v>0</v>
      </c>
      <c r="BL328" s="14" t="s">
        <v>249</v>
      </c>
      <c r="BM328" s="171" t="s">
        <v>839</v>
      </c>
    </row>
    <row r="329" spans="1:65" s="2" customFormat="1" ht="16.5" customHeight="1">
      <c r="A329" s="29"/>
      <c r="B329" s="158"/>
      <c r="C329" s="159" t="s">
        <v>840</v>
      </c>
      <c r="D329" s="159" t="s">
        <v>142</v>
      </c>
      <c r="E329" s="160" t="s">
        <v>841</v>
      </c>
      <c r="F329" s="161" t="s">
        <v>842</v>
      </c>
      <c r="G329" s="162" t="s">
        <v>153</v>
      </c>
      <c r="H329" s="163">
        <v>508.69200000000001</v>
      </c>
      <c r="I329" s="164"/>
      <c r="J329" s="165">
        <f t="shared" si="110"/>
        <v>0</v>
      </c>
      <c r="K329" s="166"/>
      <c r="L329" s="30"/>
      <c r="M329" s="167" t="s">
        <v>1</v>
      </c>
      <c r="N329" s="168" t="s">
        <v>40</v>
      </c>
      <c r="O329" s="55"/>
      <c r="P329" s="169">
        <f t="shared" si="111"/>
        <v>0</v>
      </c>
      <c r="Q329" s="169">
        <v>1.3999999999999999E-4</v>
      </c>
      <c r="R329" s="169">
        <f t="shared" si="112"/>
        <v>7.1216879999999996E-2</v>
      </c>
      <c r="S329" s="169">
        <v>0</v>
      </c>
      <c r="T329" s="170">
        <f t="shared" si="11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1" t="s">
        <v>249</v>
      </c>
      <c r="AT329" s="171" t="s">
        <v>142</v>
      </c>
      <c r="AU329" s="171" t="s">
        <v>85</v>
      </c>
      <c r="AY329" s="14" t="s">
        <v>139</v>
      </c>
      <c r="BE329" s="172">
        <f t="shared" si="114"/>
        <v>0</v>
      </c>
      <c r="BF329" s="172">
        <f t="shared" si="115"/>
        <v>0</v>
      </c>
      <c r="BG329" s="172">
        <f t="shared" si="116"/>
        <v>0</v>
      </c>
      <c r="BH329" s="172">
        <f t="shared" si="117"/>
        <v>0</v>
      </c>
      <c r="BI329" s="172">
        <f t="shared" si="118"/>
        <v>0</v>
      </c>
      <c r="BJ329" s="14" t="s">
        <v>83</v>
      </c>
      <c r="BK329" s="172">
        <f t="shared" si="119"/>
        <v>0</v>
      </c>
      <c r="BL329" s="14" t="s">
        <v>249</v>
      </c>
      <c r="BM329" s="171" t="s">
        <v>843</v>
      </c>
    </row>
    <row r="330" spans="1:65" s="2" customFormat="1" ht="21.75" customHeight="1">
      <c r="A330" s="29"/>
      <c r="B330" s="158"/>
      <c r="C330" s="159" t="s">
        <v>844</v>
      </c>
      <c r="D330" s="159" t="s">
        <v>142</v>
      </c>
      <c r="E330" s="160" t="s">
        <v>845</v>
      </c>
      <c r="F330" s="161" t="s">
        <v>846</v>
      </c>
      <c r="G330" s="162" t="s">
        <v>370</v>
      </c>
      <c r="H330" s="163">
        <v>5.4370000000000003</v>
      </c>
      <c r="I330" s="164"/>
      <c r="J330" s="165">
        <f t="shared" si="110"/>
        <v>0</v>
      </c>
      <c r="K330" s="166"/>
      <c r="L330" s="30"/>
      <c r="M330" s="167" t="s">
        <v>1</v>
      </c>
      <c r="N330" s="168" t="s">
        <v>40</v>
      </c>
      <c r="O330" s="55"/>
      <c r="P330" s="169">
        <f t="shared" si="111"/>
        <v>0</v>
      </c>
      <c r="Q330" s="169">
        <v>0</v>
      </c>
      <c r="R330" s="169">
        <f t="shared" si="112"/>
        <v>0</v>
      </c>
      <c r="S330" s="169">
        <v>0</v>
      </c>
      <c r="T330" s="170">
        <f t="shared" si="11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1" t="s">
        <v>249</v>
      </c>
      <c r="AT330" s="171" t="s">
        <v>142</v>
      </c>
      <c r="AU330" s="171" t="s">
        <v>85</v>
      </c>
      <c r="AY330" s="14" t="s">
        <v>139</v>
      </c>
      <c r="BE330" s="172">
        <f t="shared" si="114"/>
        <v>0</v>
      </c>
      <c r="BF330" s="172">
        <f t="shared" si="115"/>
        <v>0</v>
      </c>
      <c r="BG330" s="172">
        <f t="shared" si="116"/>
        <v>0</v>
      </c>
      <c r="BH330" s="172">
        <f t="shared" si="117"/>
        <v>0</v>
      </c>
      <c r="BI330" s="172">
        <f t="shared" si="118"/>
        <v>0</v>
      </c>
      <c r="BJ330" s="14" t="s">
        <v>83</v>
      </c>
      <c r="BK330" s="172">
        <f t="shared" si="119"/>
        <v>0</v>
      </c>
      <c r="BL330" s="14" t="s">
        <v>249</v>
      </c>
      <c r="BM330" s="171" t="s">
        <v>847</v>
      </c>
    </row>
    <row r="331" spans="1:65" s="12" customFormat="1" ht="22.9" customHeight="1">
      <c r="B331" s="145"/>
      <c r="D331" s="146" t="s">
        <v>74</v>
      </c>
      <c r="E331" s="156" t="s">
        <v>848</v>
      </c>
      <c r="F331" s="156" t="s">
        <v>849</v>
      </c>
      <c r="I331" s="148"/>
      <c r="J331" s="157">
        <f>BK331</f>
        <v>0</v>
      </c>
      <c r="L331" s="145"/>
      <c r="M331" s="150"/>
      <c r="N331" s="151"/>
      <c r="O331" s="151"/>
      <c r="P331" s="152">
        <f>SUM(P332:P363)</f>
        <v>0</v>
      </c>
      <c r="Q331" s="151"/>
      <c r="R331" s="152">
        <f>SUM(R332:R363)</f>
        <v>2.0086207200000001</v>
      </c>
      <c r="S331" s="151"/>
      <c r="T331" s="153">
        <f>SUM(T332:T363)</f>
        <v>8.1699999999999995E-2</v>
      </c>
      <c r="AR331" s="146" t="s">
        <v>85</v>
      </c>
      <c r="AT331" s="154" t="s">
        <v>74</v>
      </c>
      <c r="AU331" s="154" t="s">
        <v>83</v>
      </c>
      <c r="AY331" s="146" t="s">
        <v>139</v>
      </c>
      <c r="BK331" s="155">
        <f>SUM(BK332:BK363)</f>
        <v>0</v>
      </c>
    </row>
    <row r="332" spans="1:65" s="2" customFormat="1" ht="21.75" customHeight="1">
      <c r="A332" s="29"/>
      <c r="B332" s="158"/>
      <c r="C332" s="159" t="s">
        <v>850</v>
      </c>
      <c r="D332" s="159" t="s">
        <v>142</v>
      </c>
      <c r="E332" s="160" t="s">
        <v>851</v>
      </c>
      <c r="F332" s="161" t="s">
        <v>852</v>
      </c>
      <c r="G332" s="162" t="s">
        <v>169</v>
      </c>
      <c r="H332" s="163">
        <v>8</v>
      </c>
      <c r="I332" s="164"/>
      <c r="J332" s="165">
        <f t="shared" ref="J332:J363" si="120">ROUND(I332*H332,2)</f>
        <v>0</v>
      </c>
      <c r="K332" s="166"/>
      <c r="L332" s="30"/>
      <c r="M332" s="167" t="s">
        <v>1</v>
      </c>
      <c r="N332" s="168" t="s">
        <v>40</v>
      </c>
      <c r="O332" s="55"/>
      <c r="P332" s="169">
        <f t="shared" ref="P332:P363" si="121">O332*H332</f>
        <v>0</v>
      </c>
      <c r="Q332" s="169">
        <v>0</v>
      </c>
      <c r="R332" s="169">
        <f t="shared" ref="R332:R363" si="122">Q332*H332</f>
        <v>0</v>
      </c>
      <c r="S332" s="169">
        <v>5.0000000000000001E-3</v>
      </c>
      <c r="T332" s="170">
        <f t="shared" ref="T332:T363" si="123">S332*H332</f>
        <v>0.04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249</v>
      </c>
      <c r="AT332" s="171" t="s">
        <v>142</v>
      </c>
      <c r="AU332" s="171" t="s">
        <v>85</v>
      </c>
      <c r="AY332" s="14" t="s">
        <v>139</v>
      </c>
      <c r="BE332" s="172">
        <f t="shared" ref="BE332:BE363" si="124">IF(N332="základní",J332,0)</f>
        <v>0</v>
      </c>
      <c r="BF332" s="172">
        <f t="shared" ref="BF332:BF363" si="125">IF(N332="snížená",J332,0)</f>
        <v>0</v>
      </c>
      <c r="BG332" s="172">
        <f t="shared" ref="BG332:BG363" si="126">IF(N332="zákl. přenesená",J332,0)</f>
        <v>0</v>
      </c>
      <c r="BH332" s="172">
        <f t="shared" ref="BH332:BH363" si="127">IF(N332="sníž. přenesená",J332,0)</f>
        <v>0</v>
      </c>
      <c r="BI332" s="172">
        <f t="shared" ref="BI332:BI363" si="128">IF(N332="nulová",J332,0)</f>
        <v>0</v>
      </c>
      <c r="BJ332" s="14" t="s">
        <v>83</v>
      </c>
      <c r="BK332" s="172">
        <f t="shared" ref="BK332:BK363" si="129">ROUND(I332*H332,2)</f>
        <v>0</v>
      </c>
      <c r="BL332" s="14" t="s">
        <v>249</v>
      </c>
      <c r="BM332" s="171" t="s">
        <v>853</v>
      </c>
    </row>
    <row r="333" spans="1:65" s="2" customFormat="1" ht="33" customHeight="1">
      <c r="A333" s="29"/>
      <c r="B333" s="158"/>
      <c r="C333" s="159" t="s">
        <v>854</v>
      </c>
      <c r="D333" s="159" t="s">
        <v>142</v>
      </c>
      <c r="E333" s="160" t="s">
        <v>855</v>
      </c>
      <c r="F333" s="161" t="s">
        <v>856</v>
      </c>
      <c r="G333" s="162" t="s">
        <v>158</v>
      </c>
      <c r="H333" s="163">
        <v>1</v>
      </c>
      <c r="I333" s="164"/>
      <c r="J333" s="165">
        <f t="shared" si="120"/>
        <v>0</v>
      </c>
      <c r="K333" s="166"/>
      <c r="L333" s="30"/>
      <c r="M333" s="167" t="s">
        <v>1</v>
      </c>
      <c r="N333" s="168" t="s">
        <v>40</v>
      </c>
      <c r="O333" s="55"/>
      <c r="P333" s="169">
        <f t="shared" si="121"/>
        <v>0</v>
      </c>
      <c r="Q333" s="169">
        <v>3.1E-2</v>
      </c>
      <c r="R333" s="169">
        <f t="shared" si="122"/>
        <v>3.1E-2</v>
      </c>
      <c r="S333" s="169">
        <v>0</v>
      </c>
      <c r="T333" s="170">
        <f t="shared" si="12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1" t="s">
        <v>249</v>
      </c>
      <c r="AT333" s="171" t="s">
        <v>142</v>
      </c>
      <c r="AU333" s="171" t="s">
        <v>85</v>
      </c>
      <c r="AY333" s="14" t="s">
        <v>139</v>
      </c>
      <c r="BE333" s="172">
        <f t="shared" si="124"/>
        <v>0</v>
      </c>
      <c r="BF333" s="172">
        <f t="shared" si="125"/>
        <v>0</v>
      </c>
      <c r="BG333" s="172">
        <f t="shared" si="126"/>
        <v>0</v>
      </c>
      <c r="BH333" s="172">
        <f t="shared" si="127"/>
        <v>0</v>
      </c>
      <c r="BI333" s="172">
        <f t="shared" si="128"/>
        <v>0</v>
      </c>
      <c r="BJ333" s="14" t="s">
        <v>83</v>
      </c>
      <c r="BK333" s="172">
        <f t="shared" si="129"/>
        <v>0</v>
      </c>
      <c r="BL333" s="14" t="s">
        <v>249</v>
      </c>
      <c r="BM333" s="171" t="s">
        <v>857</v>
      </c>
    </row>
    <row r="334" spans="1:65" s="2" customFormat="1" ht="33" customHeight="1">
      <c r="A334" s="29"/>
      <c r="B334" s="158"/>
      <c r="C334" s="159" t="s">
        <v>858</v>
      </c>
      <c r="D334" s="159" t="s">
        <v>142</v>
      </c>
      <c r="E334" s="160" t="s">
        <v>859</v>
      </c>
      <c r="F334" s="161" t="s">
        <v>860</v>
      </c>
      <c r="G334" s="162" t="s">
        <v>158</v>
      </c>
      <c r="H334" s="163">
        <v>1</v>
      </c>
      <c r="I334" s="164"/>
      <c r="J334" s="165">
        <f t="shared" si="120"/>
        <v>0</v>
      </c>
      <c r="K334" s="166"/>
      <c r="L334" s="30"/>
      <c r="M334" s="167" t="s">
        <v>1</v>
      </c>
      <c r="N334" s="168" t="s">
        <v>40</v>
      </c>
      <c r="O334" s="55"/>
      <c r="P334" s="169">
        <f t="shared" si="121"/>
        <v>0</v>
      </c>
      <c r="Q334" s="169">
        <v>6.3E-2</v>
      </c>
      <c r="R334" s="169">
        <f t="shared" si="122"/>
        <v>6.3E-2</v>
      </c>
      <c r="S334" s="169">
        <v>0</v>
      </c>
      <c r="T334" s="170">
        <f t="shared" si="12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1" t="s">
        <v>249</v>
      </c>
      <c r="AT334" s="171" t="s">
        <v>142</v>
      </c>
      <c r="AU334" s="171" t="s">
        <v>85</v>
      </c>
      <c r="AY334" s="14" t="s">
        <v>139</v>
      </c>
      <c r="BE334" s="172">
        <f t="shared" si="124"/>
        <v>0</v>
      </c>
      <c r="BF334" s="172">
        <f t="shared" si="125"/>
        <v>0</v>
      </c>
      <c r="BG334" s="172">
        <f t="shared" si="126"/>
        <v>0</v>
      </c>
      <c r="BH334" s="172">
        <f t="shared" si="127"/>
        <v>0</v>
      </c>
      <c r="BI334" s="172">
        <f t="shared" si="128"/>
        <v>0</v>
      </c>
      <c r="BJ334" s="14" t="s">
        <v>83</v>
      </c>
      <c r="BK334" s="172">
        <f t="shared" si="129"/>
        <v>0</v>
      </c>
      <c r="BL334" s="14" t="s">
        <v>249</v>
      </c>
      <c r="BM334" s="171" t="s">
        <v>861</v>
      </c>
    </row>
    <row r="335" spans="1:65" s="2" customFormat="1" ht="33" customHeight="1">
      <c r="A335" s="29"/>
      <c r="B335" s="158"/>
      <c r="C335" s="159" t="s">
        <v>862</v>
      </c>
      <c r="D335" s="159" t="s">
        <v>142</v>
      </c>
      <c r="E335" s="160" t="s">
        <v>863</v>
      </c>
      <c r="F335" s="161" t="s">
        <v>864</v>
      </c>
      <c r="G335" s="162" t="s">
        <v>158</v>
      </c>
      <c r="H335" s="163">
        <v>1</v>
      </c>
      <c r="I335" s="164"/>
      <c r="J335" s="165">
        <f t="shared" si="120"/>
        <v>0</v>
      </c>
      <c r="K335" s="166"/>
      <c r="L335" s="30"/>
      <c r="M335" s="167" t="s">
        <v>1</v>
      </c>
      <c r="N335" s="168" t="s">
        <v>40</v>
      </c>
      <c r="O335" s="55"/>
      <c r="P335" s="169">
        <f t="shared" si="121"/>
        <v>0</v>
      </c>
      <c r="Q335" s="169">
        <v>9.4E-2</v>
      </c>
      <c r="R335" s="169">
        <f t="shared" si="122"/>
        <v>9.4E-2</v>
      </c>
      <c r="S335" s="169">
        <v>0</v>
      </c>
      <c r="T335" s="170">
        <f t="shared" si="12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1" t="s">
        <v>249</v>
      </c>
      <c r="AT335" s="171" t="s">
        <v>142</v>
      </c>
      <c r="AU335" s="171" t="s">
        <v>85</v>
      </c>
      <c r="AY335" s="14" t="s">
        <v>139</v>
      </c>
      <c r="BE335" s="172">
        <f t="shared" si="124"/>
        <v>0</v>
      </c>
      <c r="BF335" s="172">
        <f t="shared" si="125"/>
        <v>0</v>
      </c>
      <c r="BG335" s="172">
        <f t="shared" si="126"/>
        <v>0</v>
      </c>
      <c r="BH335" s="172">
        <f t="shared" si="127"/>
        <v>0</v>
      </c>
      <c r="BI335" s="172">
        <f t="shared" si="128"/>
        <v>0</v>
      </c>
      <c r="BJ335" s="14" t="s">
        <v>83</v>
      </c>
      <c r="BK335" s="172">
        <f t="shared" si="129"/>
        <v>0</v>
      </c>
      <c r="BL335" s="14" t="s">
        <v>249</v>
      </c>
      <c r="BM335" s="171" t="s">
        <v>865</v>
      </c>
    </row>
    <row r="336" spans="1:65" s="2" customFormat="1" ht="33" customHeight="1">
      <c r="A336" s="29"/>
      <c r="B336" s="158"/>
      <c r="C336" s="159" t="s">
        <v>866</v>
      </c>
      <c r="D336" s="159" t="s">
        <v>142</v>
      </c>
      <c r="E336" s="160" t="s">
        <v>867</v>
      </c>
      <c r="F336" s="161" t="s">
        <v>868</v>
      </c>
      <c r="G336" s="162" t="s">
        <v>158</v>
      </c>
      <c r="H336" s="163">
        <v>3</v>
      </c>
      <c r="I336" s="164"/>
      <c r="J336" s="165">
        <f t="shared" si="120"/>
        <v>0</v>
      </c>
      <c r="K336" s="166"/>
      <c r="L336" s="30"/>
      <c r="M336" s="167" t="s">
        <v>1</v>
      </c>
      <c r="N336" s="168" t="s">
        <v>40</v>
      </c>
      <c r="O336" s="55"/>
      <c r="P336" s="169">
        <f t="shared" si="121"/>
        <v>0</v>
      </c>
      <c r="Q336" s="169">
        <v>0.11</v>
      </c>
      <c r="R336" s="169">
        <f t="shared" si="122"/>
        <v>0.33</v>
      </c>
      <c r="S336" s="169">
        <v>0</v>
      </c>
      <c r="T336" s="170">
        <f t="shared" si="12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249</v>
      </c>
      <c r="AT336" s="171" t="s">
        <v>142</v>
      </c>
      <c r="AU336" s="171" t="s">
        <v>85</v>
      </c>
      <c r="AY336" s="14" t="s">
        <v>139</v>
      </c>
      <c r="BE336" s="172">
        <f t="shared" si="124"/>
        <v>0</v>
      </c>
      <c r="BF336" s="172">
        <f t="shared" si="125"/>
        <v>0</v>
      </c>
      <c r="BG336" s="172">
        <f t="shared" si="126"/>
        <v>0</v>
      </c>
      <c r="BH336" s="172">
        <f t="shared" si="127"/>
        <v>0</v>
      </c>
      <c r="BI336" s="172">
        <f t="shared" si="128"/>
        <v>0</v>
      </c>
      <c r="BJ336" s="14" t="s">
        <v>83</v>
      </c>
      <c r="BK336" s="172">
        <f t="shared" si="129"/>
        <v>0</v>
      </c>
      <c r="BL336" s="14" t="s">
        <v>249</v>
      </c>
      <c r="BM336" s="171" t="s">
        <v>869</v>
      </c>
    </row>
    <row r="337" spans="1:65" s="2" customFormat="1" ht="33" customHeight="1">
      <c r="A337" s="29"/>
      <c r="B337" s="158"/>
      <c r="C337" s="159" t="s">
        <v>870</v>
      </c>
      <c r="D337" s="159" t="s">
        <v>142</v>
      </c>
      <c r="E337" s="160" t="s">
        <v>871</v>
      </c>
      <c r="F337" s="161" t="s">
        <v>872</v>
      </c>
      <c r="G337" s="162" t="s">
        <v>158</v>
      </c>
      <c r="H337" s="163">
        <v>2</v>
      </c>
      <c r="I337" s="164"/>
      <c r="J337" s="165">
        <f t="shared" si="120"/>
        <v>0</v>
      </c>
      <c r="K337" s="166"/>
      <c r="L337" s="30"/>
      <c r="M337" s="167" t="s">
        <v>1</v>
      </c>
      <c r="N337" s="168" t="s">
        <v>40</v>
      </c>
      <c r="O337" s="55"/>
      <c r="P337" s="169">
        <f t="shared" si="121"/>
        <v>0</v>
      </c>
      <c r="Q337" s="169">
        <v>8.8999999999999996E-2</v>
      </c>
      <c r="R337" s="169">
        <f t="shared" si="122"/>
        <v>0.17799999999999999</v>
      </c>
      <c r="S337" s="169">
        <v>0</v>
      </c>
      <c r="T337" s="170">
        <f t="shared" si="12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1" t="s">
        <v>249</v>
      </c>
      <c r="AT337" s="171" t="s">
        <v>142</v>
      </c>
      <c r="AU337" s="171" t="s">
        <v>85</v>
      </c>
      <c r="AY337" s="14" t="s">
        <v>139</v>
      </c>
      <c r="BE337" s="172">
        <f t="shared" si="124"/>
        <v>0</v>
      </c>
      <c r="BF337" s="172">
        <f t="shared" si="125"/>
        <v>0</v>
      </c>
      <c r="BG337" s="172">
        <f t="shared" si="126"/>
        <v>0</v>
      </c>
      <c r="BH337" s="172">
        <f t="shared" si="127"/>
        <v>0</v>
      </c>
      <c r="BI337" s="172">
        <f t="shared" si="128"/>
        <v>0</v>
      </c>
      <c r="BJ337" s="14" t="s">
        <v>83</v>
      </c>
      <c r="BK337" s="172">
        <f t="shared" si="129"/>
        <v>0</v>
      </c>
      <c r="BL337" s="14" t="s">
        <v>249</v>
      </c>
      <c r="BM337" s="171" t="s">
        <v>873</v>
      </c>
    </row>
    <row r="338" spans="1:65" s="2" customFormat="1" ht="33" customHeight="1">
      <c r="A338" s="29"/>
      <c r="B338" s="158"/>
      <c r="C338" s="159" t="s">
        <v>874</v>
      </c>
      <c r="D338" s="159" t="s">
        <v>142</v>
      </c>
      <c r="E338" s="160" t="s">
        <v>875</v>
      </c>
      <c r="F338" s="161" t="s">
        <v>876</v>
      </c>
      <c r="G338" s="162" t="s">
        <v>158</v>
      </c>
      <c r="H338" s="163">
        <v>1</v>
      </c>
      <c r="I338" s="164"/>
      <c r="J338" s="165">
        <f t="shared" si="120"/>
        <v>0</v>
      </c>
      <c r="K338" s="166"/>
      <c r="L338" s="30"/>
      <c r="M338" s="167" t="s">
        <v>1</v>
      </c>
      <c r="N338" s="168" t="s">
        <v>40</v>
      </c>
      <c r="O338" s="55"/>
      <c r="P338" s="169">
        <f t="shared" si="121"/>
        <v>0</v>
      </c>
      <c r="Q338" s="169">
        <v>5.2999999999999999E-2</v>
      </c>
      <c r="R338" s="169">
        <f t="shared" si="122"/>
        <v>5.2999999999999999E-2</v>
      </c>
      <c r="S338" s="169">
        <v>0</v>
      </c>
      <c r="T338" s="170">
        <f t="shared" si="12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249</v>
      </c>
      <c r="AT338" s="171" t="s">
        <v>142</v>
      </c>
      <c r="AU338" s="171" t="s">
        <v>85</v>
      </c>
      <c r="AY338" s="14" t="s">
        <v>139</v>
      </c>
      <c r="BE338" s="172">
        <f t="shared" si="124"/>
        <v>0</v>
      </c>
      <c r="BF338" s="172">
        <f t="shared" si="125"/>
        <v>0</v>
      </c>
      <c r="BG338" s="172">
        <f t="shared" si="126"/>
        <v>0</v>
      </c>
      <c r="BH338" s="172">
        <f t="shared" si="127"/>
        <v>0</v>
      </c>
      <c r="BI338" s="172">
        <f t="shared" si="128"/>
        <v>0</v>
      </c>
      <c r="BJ338" s="14" t="s">
        <v>83</v>
      </c>
      <c r="BK338" s="172">
        <f t="shared" si="129"/>
        <v>0</v>
      </c>
      <c r="BL338" s="14" t="s">
        <v>249</v>
      </c>
      <c r="BM338" s="171" t="s">
        <v>877</v>
      </c>
    </row>
    <row r="339" spans="1:65" s="2" customFormat="1" ht="33" customHeight="1">
      <c r="A339" s="29"/>
      <c r="B339" s="158"/>
      <c r="C339" s="159" t="s">
        <v>878</v>
      </c>
      <c r="D339" s="159" t="s">
        <v>142</v>
      </c>
      <c r="E339" s="160" t="s">
        <v>879</v>
      </c>
      <c r="F339" s="161" t="s">
        <v>880</v>
      </c>
      <c r="G339" s="162" t="s">
        <v>158</v>
      </c>
      <c r="H339" s="163">
        <v>1</v>
      </c>
      <c r="I339" s="164"/>
      <c r="J339" s="165">
        <f t="shared" si="120"/>
        <v>0</v>
      </c>
      <c r="K339" s="166"/>
      <c r="L339" s="30"/>
      <c r="M339" s="167" t="s">
        <v>1</v>
      </c>
      <c r="N339" s="168" t="s">
        <v>40</v>
      </c>
      <c r="O339" s="55"/>
      <c r="P339" s="169">
        <f t="shared" si="121"/>
        <v>0</v>
      </c>
      <c r="Q339" s="169">
        <v>8.2000000000000003E-2</v>
      </c>
      <c r="R339" s="169">
        <f t="shared" si="122"/>
        <v>8.2000000000000003E-2</v>
      </c>
      <c r="S339" s="169">
        <v>0</v>
      </c>
      <c r="T339" s="170">
        <f t="shared" si="12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1" t="s">
        <v>249</v>
      </c>
      <c r="AT339" s="171" t="s">
        <v>142</v>
      </c>
      <c r="AU339" s="171" t="s">
        <v>85</v>
      </c>
      <c r="AY339" s="14" t="s">
        <v>139</v>
      </c>
      <c r="BE339" s="172">
        <f t="shared" si="124"/>
        <v>0</v>
      </c>
      <c r="BF339" s="172">
        <f t="shared" si="125"/>
        <v>0</v>
      </c>
      <c r="BG339" s="172">
        <f t="shared" si="126"/>
        <v>0</v>
      </c>
      <c r="BH339" s="172">
        <f t="shared" si="127"/>
        <v>0</v>
      </c>
      <c r="BI339" s="172">
        <f t="shared" si="128"/>
        <v>0</v>
      </c>
      <c r="BJ339" s="14" t="s">
        <v>83</v>
      </c>
      <c r="BK339" s="172">
        <f t="shared" si="129"/>
        <v>0</v>
      </c>
      <c r="BL339" s="14" t="s">
        <v>249</v>
      </c>
      <c r="BM339" s="171" t="s">
        <v>881</v>
      </c>
    </row>
    <row r="340" spans="1:65" s="2" customFormat="1" ht="33" customHeight="1">
      <c r="A340" s="29"/>
      <c r="B340" s="158"/>
      <c r="C340" s="159" t="s">
        <v>882</v>
      </c>
      <c r="D340" s="159" t="s">
        <v>142</v>
      </c>
      <c r="E340" s="160" t="s">
        <v>883</v>
      </c>
      <c r="F340" s="161" t="s">
        <v>884</v>
      </c>
      <c r="G340" s="162" t="s">
        <v>158</v>
      </c>
      <c r="H340" s="163">
        <v>1</v>
      </c>
      <c r="I340" s="164"/>
      <c r="J340" s="165">
        <f t="shared" si="120"/>
        <v>0</v>
      </c>
      <c r="K340" s="166"/>
      <c r="L340" s="30"/>
      <c r="M340" s="167" t="s">
        <v>1</v>
      </c>
      <c r="N340" s="168" t="s">
        <v>40</v>
      </c>
      <c r="O340" s="55"/>
      <c r="P340" s="169">
        <f t="shared" si="121"/>
        <v>0</v>
      </c>
      <c r="Q340" s="169">
        <v>0.01</v>
      </c>
      <c r="R340" s="169">
        <f t="shared" si="122"/>
        <v>0.01</v>
      </c>
      <c r="S340" s="169">
        <v>0</v>
      </c>
      <c r="T340" s="170">
        <f t="shared" si="12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1" t="s">
        <v>249</v>
      </c>
      <c r="AT340" s="171" t="s">
        <v>142</v>
      </c>
      <c r="AU340" s="171" t="s">
        <v>85</v>
      </c>
      <c r="AY340" s="14" t="s">
        <v>139</v>
      </c>
      <c r="BE340" s="172">
        <f t="shared" si="124"/>
        <v>0</v>
      </c>
      <c r="BF340" s="172">
        <f t="shared" si="125"/>
        <v>0</v>
      </c>
      <c r="BG340" s="172">
        <f t="shared" si="126"/>
        <v>0</v>
      </c>
      <c r="BH340" s="172">
        <f t="shared" si="127"/>
        <v>0</v>
      </c>
      <c r="BI340" s="172">
        <f t="shared" si="128"/>
        <v>0</v>
      </c>
      <c r="BJ340" s="14" t="s">
        <v>83</v>
      </c>
      <c r="BK340" s="172">
        <f t="shared" si="129"/>
        <v>0</v>
      </c>
      <c r="BL340" s="14" t="s">
        <v>249</v>
      </c>
      <c r="BM340" s="171" t="s">
        <v>885</v>
      </c>
    </row>
    <row r="341" spans="1:65" s="2" customFormat="1" ht="33" customHeight="1">
      <c r="A341" s="29"/>
      <c r="B341" s="158"/>
      <c r="C341" s="159" t="s">
        <v>886</v>
      </c>
      <c r="D341" s="159" t="s">
        <v>142</v>
      </c>
      <c r="E341" s="160" t="s">
        <v>887</v>
      </c>
      <c r="F341" s="161" t="s">
        <v>888</v>
      </c>
      <c r="G341" s="162" t="s">
        <v>158</v>
      </c>
      <c r="H341" s="163">
        <v>2</v>
      </c>
      <c r="I341" s="164"/>
      <c r="J341" s="165">
        <f t="shared" si="120"/>
        <v>0</v>
      </c>
      <c r="K341" s="166"/>
      <c r="L341" s="30"/>
      <c r="M341" s="167" t="s">
        <v>1</v>
      </c>
      <c r="N341" s="168" t="s">
        <v>40</v>
      </c>
      <c r="O341" s="55"/>
      <c r="P341" s="169">
        <f t="shared" si="121"/>
        <v>0</v>
      </c>
      <c r="Q341" s="169">
        <v>0.02</v>
      </c>
      <c r="R341" s="169">
        <f t="shared" si="122"/>
        <v>0.04</v>
      </c>
      <c r="S341" s="169">
        <v>0</v>
      </c>
      <c r="T341" s="170">
        <f t="shared" si="12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1" t="s">
        <v>249</v>
      </c>
      <c r="AT341" s="171" t="s">
        <v>142</v>
      </c>
      <c r="AU341" s="171" t="s">
        <v>85</v>
      </c>
      <c r="AY341" s="14" t="s">
        <v>139</v>
      </c>
      <c r="BE341" s="172">
        <f t="shared" si="124"/>
        <v>0</v>
      </c>
      <c r="BF341" s="172">
        <f t="shared" si="125"/>
        <v>0</v>
      </c>
      <c r="BG341" s="172">
        <f t="shared" si="126"/>
        <v>0</v>
      </c>
      <c r="BH341" s="172">
        <f t="shared" si="127"/>
        <v>0</v>
      </c>
      <c r="BI341" s="172">
        <f t="shared" si="128"/>
        <v>0</v>
      </c>
      <c r="BJ341" s="14" t="s">
        <v>83</v>
      </c>
      <c r="BK341" s="172">
        <f t="shared" si="129"/>
        <v>0</v>
      </c>
      <c r="BL341" s="14" t="s">
        <v>249</v>
      </c>
      <c r="BM341" s="171" t="s">
        <v>889</v>
      </c>
    </row>
    <row r="342" spans="1:65" s="2" customFormat="1" ht="33" customHeight="1">
      <c r="A342" s="29"/>
      <c r="B342" s="158"/>
      <c r="C342" s="159" t="s">
        <v>890</v>
      </c>
      <c r="D342" s="159" t="s">
        <v>142</v>
      </c>
      <c r="E342" s="160" t="s">
        <v>891</v>
      </c>
      <c r="F342" s="161" t="s">
        <v>892</v>
      </c>
      <c r="G342" s="162" t="s">
        <v>158</v>
      </c>
      <c r="H342" s="163">
        <v>1</v>
      </c>
      <c r="I342" s="164"/>
      <c r="J342" s="165">
        <f t="shared" si="120"/>
        <v>0</v>
      </c>
      <c r="K342" s="166"/>
      <c r="L342" s="30"/>
      <c r="M342" s="167" t="s">
        <v>1</v>
      </c>
      <c r="N342" s="168" t="s">
        <v>40</v>
      </c>
      <c r="O342" s="55"/>
      <c r="P342" s="169">
        <f t="shared" si="121"/>
        <v>0</v>
      </c>
      <c r="Q342" s="169">
        <v>1.9E-2</v>
      </c>
      <c r="R342" s="169">
        <f t="shared" si="122"/>
        <v>1.9E-2</v>
      </c>
      <c r="S342" s="169">
        <v>0</v>
      </c>
      <c r="T342" s="170">
        <f t="shared" si="12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249</v>
      </c>
      <c r="AT342" s="171" t="s">
        <v>142</v>
      </c>
      <c r="AU342" s="171" t="s">
        <v>85</v>
      </c>
      <c r="AY342" s="14" t="s">
        <v>139</v>
      </c>
      <c r="BE342" s="172">
        <f t="shared" si="124"/>
        <v>0</v>
      </c>
      <c r="BF342" s="172">
        <f t="shared" si="125"/>
        <v>0</v>
      </c>
      <c r="BG342" s="172">
        <f t="shared" si="126"/>
        <v>0</v>
      </c>
      <c r="BH342" s="172">
        <f t="shared" si="127"/>
        <v>0</v>
      </c>
      <c r="BI342" s="172">
        <f t="shared" si="128"/>
        <v>0</v>
      </c>
      <c r="BJ342" s="14" t="s">
        <v>83</v>
      </c>
      <c r="BK342" s="172">
        <f t="shared" si="129"/>
        <v>0</v>
      </c>
      <c r="BL342" s="14" t="s">
        <v>249</v>
      </c>
      <c r="BM342" s="171" t="s">
        <v>893</v>
      </c>
    </row>
    <row r="343" spans="1:65" s="2" customFormat="1" ht="33" customHeight="1">
      <c r="A343" s="29"/>
      <c r="B343" s="158"/>
      <c r="C343" s="159" t="s">
        <v>894</v>
      </c>
      <c r="D343" s="159" t="s">
        <v>142</v>
      </c>
      <c r="E343" s="160" t="s">
        <v>895</v>
      </c>
      <c r="F343" s="161" t="s">
        <v>896</v>
      </c>
      <c r="G343" s="162" t="s">
        <v>158</v>
      </c>
      <c r="H343" s="163">
        <v>2</v>
      </c>
      <c r="I343" s="164"/>
      <c r="J343" s="165">
        <f t="shared" si="120"/>
        <v>0</v>
      </c>
      <c r="K343" s="166"/>
      <c r="L343" s="30"/>
      <c r="M343" s="167" t="s">
        <v>1</v>
      </c>
      <c r="N343" s="168" t="s">
        <v>40</v>
      </c>
      <c r="O343" s="55"/>
      <c r="P343" s="169">
        <f t="shared" si="121"/>
        <v>0</v>
      </c>
      <c r="Q343" s="169">
        <v>9.5000000000000001E-2</v>
      </c>
      <c r="R343" s="169">
        <f t="shared" si="122"/>
        <v>0.19</v>
      </c>
      <c r="S343" s="169">
        <v>0</v>
      </c>
      <c r="T343" s="170">
        <f t="shared" si="12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1" t="s">
        <v>249</v>
      </c>
      <c r="AT343" s="171" t="s">
        <v>142</v>
      </c>
      <c r="AU343" s="171" t="s">
        <v>85</v>
      </c>
      <c r="AY343" s="14" t="s">
        <v>139</v>
      </c>
      <c r="BE343" s="172">
        <f t="shared" si="124"/>
        <v>0</v>
      </c>
      <c r="BF343" s="172">
        <f t="shared" si="125"/>
        <v>0</v>
      </c>
      <c r="BG343" s="172">
        <f t="shared" si="126"/>
        <v>0</v>
      </c>
      <c r="BH343" s="172">
        <f t="shared" si="127"/>
        <v>0</v>
      </c>
      <c r="BI343" s="172">
        <f t="shared" si="128"/>
        <v>0</v>
      </c>
      <c r="BJ343" s="14" t="s">
        <v>83</v>
      </c>
      <c r="BK343" s="172">
        <f t="shared" si="129"/>
        <v>0</v>
      </c>
      <c r="BL343" s="14" t="s">
        <v>249</v>
      </c>
      <c r="BM343" s="171" t="s">
        <v>897</v>
      </c>
    </row>
    <row r="344" spans="1:65" s="2" customFormat="1" ht="33" customHeight="1">
      <c r="A344" s="29"/>
      <c r="B344" s="158"/>
      <c r="C344" s="159" t="s">
        <v>898</v>
      </c>
      <c r="D344" s="159" t="s">
        <v>142</v>
      </c>
      <c r="E344" s="160" t="s">
        <v>899</v>
      </c>
      <c r="F344" s="161" t="s">
        <v>900</v>
      </c>
      <c r="G344" s="162" t="s">
        <v>158</v>
      </c>
      <c r="H344" s="163">
        <v>1</v>
      </c>
      <c r="I344" s="164"/>
      <c r="J344" s="165">
        <f t="shared" si="120"/>
        <v>0</v>
      </c>
      <c r="K344" s="166"/>
      <c r="L344" s="30"/>
      <c r="M344" s="167" t="s">
        <v>1</v>
      </c>
      <c r="N344" s="168" t="s">
        <v>40</v>
      </c>
      <c r="O344" s="55"/>
      <c r="P344" s="169">
        <f t="shared" si="121"/>
        <v>0</v>
      </c>
      <c r="Q344" s="169">
        <v>9.5000000000000001E-2</v>
      </c>
      <c r="R344" s="169">
        <f t="shared" si="122"/>
        <v>9.5000000000000001E-2</v>
      </c>
      <c r="S344" s="169">
        <v>0</v>
      </c>
      <c r="T344" s="170">
        <f t="shared" si="12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1" t="s">
        <v>249</v>
      </c>
      <c r="AT344" s="171" t="s">
        <v>142</v>
      </c>
      <c r="AU344" s="171" t="s">
        <v>85</v>
      </c>
      <c r="AY344" s="14" t="s">
        <v>139</v>
      </c>
      <c r="BE344" s="172">
        <f t="shared" si="124"/>
        <v>0</v>
      </c>
      <c r="BF344" s="172">
        <f t="shared" si="125"/>
        <v>0</v>
      </c>
      <c r="BG344" s="172">
        <f t="shared" si="126"/>
        <v>0</v>
      </c>
      <c r="BH344" s="172">
        <f t="shared" si="127"/>
        <v>0</v>
      </c>
      <c r="BI344" s="172">
        <f t="shared" si="128"/>
        <v>0</v>
      </c>
      <c r="BJ344" s="14" t="s">
        <v>83</v>
      </c>
      <c r="BK344" s="172">
        <f t="shared" si="129"/>
        <v>0</v>
      </c>
      <c r="BL344" s="14" t="s">
        <v>249</v>
      </c>
      <c r="BM344" s="171" t="s">
        <v>901</v>
      </c>
    </row>
    <row r="345" spans="1:65" s="2" customFormat="1" ht="33" customHeight="1">
      <c r="A345" s="29"/>
      <c r="B345" s="158"/>
      <c r="C345" s="159" t="s">
        <v>902</v>
      </c>
      <c r="D345" s="159" t="s">
        <v>142</v>
      </c>
      <c r="E345" s="160" t="s">
        <v>903</v>
      </c>
      <c r="F345" s="161" t="s">
        <v>904</v>
      </c>
      <c r="G345" s="162" t="s">
        <v>158</v>
      </c>
      <c r="H345" s="163">
        <v>1</v>
      </c>
      <c r="I345" s="164"/>
      <c r="J345" s="165">
        <f t="shared" si="120"/>
        <v>0</v>
      </c>
      <c r="K345" s="166"/>
      <c r="L345" s="30"/>
      <c r="M345" s="167" t="s">
        <v>1</v>
      </c>
      <c r="N345" s="168" t="s">
        <v>40</v>
      </c>
      <c r="O345" s="55"/>
      <c r="P345" s="169">
        <f t="shared" si="121"/>
        <v>0</v>
      </c>
      <c r="Q345" s="169">
        <v>0.11</v>
      </c>
      <c r="R345" s="169">
        <f t="shared" si="122"/>
        <v>0.11</v>
      </c>
      <c r="S345" s="169">
        <v>0</v>
      </c>
      <c r="T345" s="170">
        <f t="shared" si="12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1" t="s">
        <v>249</v>
      </c>
      <c r="AT345" s="171" t="s">
        <v>142</v>
      </c>
      <c r="AU345" s="171" t="s">
        <v>85</v>
      </c>
      <c r="AY345" s="14" t="s">
        <v>139</v>
      </c>
      <c r="BE345" s="172">
        <f t="shared" si="124"/>
        <v>0</v>
      </c>
      <c r="BF345" s="172">
        <f t="shared" si="125"/>
        <v>0</v>
      </c>
      <c r="BG345" s="172">
        <f t="shared" si="126"/>
        <v>0</v>
      </c>
      <c r="BH345" s="172">
        <f t="shared" si="127"/>
        <v>0</v>
      </c>
      <c r="BI345" s="172">
        <f t="shared" si="128"/>
        <v>0</v>
      </c>
      <c r="BJ345" s="14" t="s">
        <v>83</v>
      </c>
      <c r="BK345" s="172">
        <f t="shared" si="129"/>
        <v>0</v>
      </c>
      <c r="BL345" s="14" t="s">
        <v>249</v>
      </c>
      <c r="BM345" s="171" t="s">
        <v>905</v>
      </c>
    </row>
    <row r="346" spans="1:65" s="2" customFormat="1" ht="33" customHeight="1">
      <c r="A346" s="29"/>
      <c r="B346" s="158"/>
      <c r="C346" s="159" t="s">
        <v>906</v>
      </c>
      <c r="D346" s="159" t="s">
        <v>142</v>
      </c>
      <c r="E346" s="160" t="s">
        <v>907</v>
      </c>
      <c r="F346" s="161" t="s">
        <v>908</v>
      </c>
      <c r="G346" s="162" t="s">
        <v>158</v>
      </c>
      <c r="H346" s="163">
        <v>1</v>
      </c>
      <c r="I346" s="164"/>
      <c r="J346" s="165">
        <f t="shared" si="120"/>
        <v>0</v>
      </c>
      <c r="K346" s="166"/>
      <c r="L346" s="30"/>
      <c r="M346" s="167" t="s">
        <v>1</v>
      </c>
      <c r="N346" s="168" t="s">
        <v>40</v>
      </c>
      <c r="O346" s="55"/>
      <c r="P346" s="169">
        <f t="shared" si="121"/>
        <v>0</v>
      </c>
      <c r="Q346" s="169">
        <v>6.3E-2</v>
      </c>
      <c r="R346" s="169">
        <f t="shared" si="122"/>
        <v>6.3E-2</v>
      </c>
      <c r="S346" s="169">
        <v>0</v>
      </c>
      <c r="T346" s="170">
        <f t="shared" si="12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1" t="s">
        <v>249</v>
      </c>
      <c r="AT346" s="171" t="s">
        <v>142</v>
      </c>
      <c r="AU346" s="171" t="s">
        <v>85</v>
      </c>
      <c r="AY346" s="14" t="s">
        <v>139</v>
      </c>
      <c r="BE346" s="172">
        <f t="shared" si="124"/>
        <v>0</v>
      </c>
      <c r="BF346" s="172">
        <f t="shared" si="125"/>
        <v>0</v>
      </c>
      <c r="BG346" s="172">
        <f t="shared" si="126"/>
        <v>0</v>
      </c>
      <c r="BH346" s="172">
        <f t="shared" si="127"/>
        <v>0</v>
      </c>
      <c r="BI346" s="172">
        <f t="shared" si="128"/>
        <v>0</v>
      </c>
      <c r="BJ346" s="14" t="s">
        <v>83</v>
      </c>
      <c r="BK346" s="172">
        <f t="shared" si="129"/>
        <v>0</v>
      </c>
      <c r="BL346" s="14" t="s">
        <v>249</v>
      </c>
      <c r="BM346" s="171" t="s">
        <v>909</v>
      </c>
    </row>
    <row r="347" spans="1:65" s="2" customFormat="1" ht="33" customHeight="1">
      <c r="A347" s="29"/>
      <c r="B347" s="158"/>
      <c r="C347" s="159" t="s">
        <v>910</v>
      </c>
      <c r="D347" s="159" t="s">
        <v>142</v>
      </c>
      <c r="E347" s="160" t="s">
        <v>911</v>
      </c>
      <c r="F347" s="161" t="s">
        <v>912</v>
      </c>
      <c r="G347" s="162" t="s">
        <v>158</v>
      </c>
      <c r="H347" s="163">
        <v>1</v>
      </c>
      <c r="I347" s="164"/>
      <c r="J347" s="165">
        <f t="shared" si="120"/>
        <v>0</v>
      </c>
      <c r="K347" s="166"/>
      <c r="L347" s="30"/>
      <c r="M347" s="167" t="s">
        <v>1</v>
      </c>
      <c r="N347" s="168" t="s">
        <v>40</v>
      </c>
      <c r="O347" s="55"/>
      <c r="P347" s="169">
        <f t="shared" si="121"/>
        <v>0</v>
      </c>
      <c r="Q347" s="169">
        <v>0.09</v>
      </c>
      <c r="R347" s="169">
        <f t="shared" si="122"/>
        <v>0.09</v>
      </c>
      <c r="S347" s="169">
        <v>0</v>
      </c>
      <c r="T347" s="170">
        <f t="shared" si="12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1" t="s">
        <v>249</v>
      </c>
      <c r="AT347" s="171" t="s">
        <v>142</v>
      </c>
      <c r="AU347" s="171" t="s">
        <v>85</v>
      </c>
      <c r="AY347" s="14" t="s">
        <v>139</v>
      </c>
      <c r="BE347" s="172">
        <f t="shared" si="124"/>
        <v>0</v>
      </c>
      <c r="BF347" s="172">
        <f t="shared" si="125"/>
        <v>0</v>
      </c>
      <c r="BG347" s="172">
        <f t="shared" si="126"/>
        <v>0</v>
      </c>
      <c r="BH347" s="172">
        <f t="shared" si="127"/>
        <v>0</v>
      </c>
      <c r="BI347" s="172">
        <f t="shared" si="128"/>
        <v>0</v>
      </c>
      <c r="BJ347" s="14" t="s">
        <v>83</v>
      </c>
      <c r="BK347" s="172">
        <f t="shared" si="129"/>
        <v>0</v>
      </c>
      <c r="BL347" s="14" t="s">
        <v>249</v>
      </c>
      <c r="BM347" s="171" t="s">
        <v>913</v>
      </c>
    </row>
    <row r="348" spans="1:65" s="2" customFormat="1" ht="33" customHeight="1">
      <c r="A348" s="29"/>
      <c r="B348" s="158"/>
      <c r="C348" s="159" t="s">
        <v>914</v>
      </c>
      <c r="D348" s="159" t="s">
        <v>142</v>
      </c>
      <c r="E348" s="160" t="s">
        <v>915</v>
      </c>
      <c r="F348" s="161" t="s">
        <v>916</v>
      </c>
      <c r="G348" s="162" t="s">
        <v>158</v>
      </c>
      <c r="H348" s="163">
        <v>1</v>
      </c>
      <c r="I348" s="164"/>
      <c r="J348" s="165">
        <f t="shared" si="120"/>
        <v>0</v>
      </c>
      <c r="K348" s="166"/>
      <c r="L348" s="30"/>
      <c r="M348" s="167" t="s">
        <v>1</v>
      </c>
      <c r="N348" s="168" t="s">
        <v>40</v>
      </c>
      <c r="O348" s="55"/>
      <c r="P348" s="169">
        <f t="shared" si="121"/>
        <v>0</v>
      </c>
      <c r="Q348" s="169">
        <v>4.2000000000000003E-2</v>
      </c>
      <c r="R348" s="169">
        <f t="shared" si="122"/>
        <v>4.2000000000000003E-2</v>
      </c>
      <c r="S348" s="169">
        <v>0</v>
      </c>
      <c r="T348" s="170">
        <f t="shared" si="12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1" t="s">
        <v>249</v>
      </c>
      <c r="AT348" s="171" t="s">
        <v>142</v>
      </c>
      <c r="AU348" s="171" t="s">
        <v>85</v>
      </c>
      <c r="AY348" s="14" t="s">
        <v>139</v>
      </c>
      <c r="BE348" s="172">
        <f t="shared" si="124"/>
        <v>0</v>
      </c>
      <c r="BF348" s="172">
        <f t="shared" si="125"/>
        <v>0</v>
      </c>
      <c r="BG348" s="172">
        <f t="shared" si="126"/>
        <v>0</v>
      </c>
      <c r="BH348" s="172">
        <f t="shared" si="127"/>
        <v>0</v>
      </c>
      <c r="BI348" s="172">
        <f t="shared" si="128"/>
        <v>0</v>
      </c>
      <c r="BJ348" s="14" t="s">
        <v>83</v>
      </c>
      <c r="BK348" s="172">
        <f t="shared" si="129"/>
        <v>0</v>
      </c>
      <c r="BL348" s="14" t="s">
        <v>249</v>
      </c>
      <c r="BM348" s="171" t="s">
        <v>917</v>
      </c>
    </row>
    <row r="349" spans="1:65" s="2" customFormat="1" ht="21.75" customHeight="1">
      <c r="A349" s="29"/>
      <c r="B349" s="158"/>
      <c r="C349" s="159" t="s">
        <v>918</v>
      </c>
      <c r="D349" s="159" t="s">
        <v>142</v>
      </c>
      <c r="E349" s="160" t="s">
        <v>919</v>
      </c>
      <c r="F349" s="161" t="s">
        <v>920</v>
      </c>
      <c r="G349" s="162" t="s">
        <v>214</v>
      </c>
      <c r="H349" s="163">
        <v>167.57400000000001</v>
      </c>
      <c r="I349" s="164"/>
      <c r="J349" s="165">
        <f t="shared" si="120"/>
        <v>0</v>
      </c>
      <c r="K349" s="166"/>
      <c r="L349" s="30"/>
      <c r="M349" s="167" t="s">
        <v>1</v>
      </c>
      <c r="N349" s="168" t="s">
        <v>40</v>
      </c>
      <c r="O349" s="55"/>
      <c r="P349" s="169">
        <f t="shared" si="121"/>
        <v>0</v>
      </c>
      <c r="Q349" s="169">
        <v>2.7999999999999998E-4</v>
      </c>
      <c r="R349" s="169">
        <f t="shared" si="122"/>
        <v>4.6920719999999999E-2</v>
      </c>
      <c r="S349" s="169">
        <v>0</v>
      </c>
      <c r="T349" s="170">
        <f t="shared" si="12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1" t="s">
        <v>249</v>
      </c>
      <c r="AT349" s="171" t="s">
        <v>142</v>
      </c>
      <c r="AU349" s="171" t="s">
        <v>85</v>
      </c>
      <c r="AY349" s="14" t="s">
        <v>139</v>
      </c>
      <c r="BE349" s="172">
        <f t="shared" si="124"/>
        <v>0</v>
      </c>
      <c r="BF349" s="172">
        <f t="shared" si="125"/>
        <v>0</v>
      </c>
      <c r="BG349" s="172">
        <f t="shared" si="126"/>
        <v>0</v>
      </c>
      <c r="BH349" s="172">
        <f t="shared" si="127"/>
        <v>0</v>
      </c>
      <c r="BI349" s="172">
        <f t="shared" si="128"/>
        <v>0</v>
      </c>
      <c r="BJ349" s="14" t="s">
        <v>83</v>
      </c>
      <c r="BK349" s="172">
        <f t="shared" si="129"/>
        <v>0</v>
      </c>
      <c r="BL349" s="14" t="s">
        <v>249</v>
      </c>
      <c r="BM349" s="171" t="s">
        <v>921</v>
      </c>
    </row>
    <row r="350" spans="1:65" s="2" customFormat="1" ht="33" customHeight="1">
      <c r="A350" s="29"/>
      <c r="B350" s="158"/>
      <c r="C350" s="159" t="s">
        <v>922</v>
      </c>
      <c r="D350" s="159" t="s">
        <v>142</v>
      </c>
      <c r="E350" s="160" t="s">
        <v>923</v>
      </c>
      <c r="F350" s="161" t="s">
        <v>924</v>
      </c>
      <c r="G350" s="162" t="s">
        <v>169</v>
      </c>
      <c r="H350" s="163">
        <v>1</v>
      </c>
      <c r="I350" s="164"/>
      <c r="J350" s="165">
        <f t="shared" si="120"/>
        <v>0</v>
      </c>
      <c r="K350" s="166"/>
      <c r="L350" s="30"/>
      <c r="M350" s="167" t="s">
        <v>1</v>
      </c>
      <c r="N350" s="168" t="s">
        <v>40</v>
      </c>
      <c r="O350" s="55"/>
      <c r="P350" s="169">
        <f t="shared" si="121"/>
        <v>0</v>
      </c>
      <c r="Q350" s="169">
        <v>7.0000000000000007E-2</v>
      </c>
      <c r="R350" s="169">
        <f t="shared" si="122"/>
        <v>7.0000000000000007E-2</v>
      </c>
      <c r="S350" s="169">
        <v>0</v>
      </c>
      <c r="T350" s="170">
        <f t="shared" si="12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1" t="s">
        <v>249</v>
      </c>
      <c r="AT350" s="171" t="s">
        <v>142</v>
      </c>
      <c r="AU350" s="171" t="s">
        <v>85</v>
      </c>
      <c r="AY350" s="14" t="s">
        <v>139</v>
      </c>
      <c r="BE350" s="172">
        <f t="shared" si="124"/>
        <v>0</v>
      </c>
      <c r="BF350" s="172">
        <f t="shared" si="125"/>
        <v>0</v>
      </c>
      <c r="BG350" s="172">
        <f t="shared" si="126"/>
        <v>0</v>
      </c>
      <c r="BH350" s="172">
        <f t="shared" si="127"/>
        <v>0</v>
      </c>
      <c r="BI350" s="172">
        <f t="shared" si="128"/>
        <v>0</v>
      </c>
      <c r="BJ350" s="14" t="s">
        <v>83</v>
      </c>
      <c r="BK350" s="172">
        <f t="shared" si="129"/>
        <v>0</v>
      </c>
      <c r="BL350" s="14" t="s">
        <v>249</v>
      </c>
      <c r="BM350" s="171" t="s">
        <v>925</v>
      </c>
    </row>
    <row r="351" spans="1:65" s="2" customFormat="1" ht="33" customHeight="1">
      <c r="A351" s="29"/>
      <c r="B351" s="158"/>
      <c r="C351" s="159" t="s">
        <v>926</v>
      </c>
      <c r="D351" s="159" t="s">
        <v>142</v>
      </c>
      <c r="E351" s="160" t="s">
        <v>927</v>
      </c>
      <c r="F351" s="161" t="s">
        <v>928</v>
      </c>
      <c r="G351" s="162" t="s">
        <v>169</v>
      </c>
      <c r="H351" s="163">
        <v>1</v>
      </c>
      <c r="I351" s="164"/>
      <c r="J351" s="165">
        <f t="shared" si="120"/>
        <v>0</v>
      </c>
      <c r="K351" s="166"/>
      <c r="L351" s="30"/>
      <c r="M351" s="167" t="s">
        <v>1</v>
      </c>
      <c r="N351" s="168" t="s">
        <v>40</v>
      </c>
      <c r="O351" s="55"/>
      <c r="P351" s="169">
        <f t="shared" si="121"/>
        <v>0</v>
      </c>
      <c r="Q351" s="169">
        <v>7.0000000000000007E-2</v>
      </c>
      <c r="R351" s="169">
        <f t="shared" si="122"/>
        <v>7.0000000000000007E-2</v>
      </c>
      <c r="S351" s="169">
        <v>0</v>
      </c>
      <c r="T351" s="170">
        <f t="shared" si="12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1" t="s">
        <v>249</v>
      </c>
      <c r="AT351" s="171" t="s">
        <v>142</v>
      </c>
      <c r="AU351" s="171" t="s">
        <v>85</v>
      </c>
      <c r="AY351" s="14" t="s">
        <v>139</v>
      </c>
      <c r="BE351" s="172">
        <f t="shared" si="124"/>
        <v>0</v>
      </c>
      <c r="BF351" s="172">
        <f t="shared" si="125"/>
        <v>0</v>
      </c>
      <c r="BG351" s="172">
        <f t="shared" si="126"/>
        <v>0</v>
      </c>
      <c r="BH351" s="172">
        <f t="shared" si="127"/>
        <v>0</v>
      </c>
      <c r="BI351" s="172">
        <f t="shared" si="128"/>
        <v>0</v>
      </c>
      <c r="BJ351" s="14" t="s">
        <v>83</v>
      </c>
      <c r="BK351" s="172">
        <f t="shared" si="129"/>
        <v>0</v>
      </c>
      <c r="BL351" s="14" t="s">
        <v>249</v>
      </c>
      <c r="BM351" s="171" t="s">
        <v>929</v>
      </c>
    </row>
    <row r="352" spans="1:65" s="2" customFormat="1" ht="33" customHeight="1">
      <c r="A352" s="29"/>
      <c r="B352" s="158"/>
      <c r="C352" s="159" t="s">
        <v>930</v>
      </c>
      <c r="D352" s="159" t="s">
        <v>142</v>
      </c>
      <c r="E352" s="160" t="s">
        <v>931</v>
      </c>
      <c r="F352" s="161" t="s">
        <v>932</v>
      </c>
      <c r="G352" s="162" t="s">
        <v>169</v>
      </c>
      <c r="H352" s="163">
        <v>1</v>
      </c>
      <c r="I352" s="164"/>
      <c r="J352" s="165">
        <f t="shared" si="120"/>
        <v>0</v>
      </c>
      <c r="K352" s="166"/>
      <c r="L352" s="30"/>
      <c r="M352" s="167" t="s">
        <v>1</v>
      </c>
      <c r="N352" s="168" t="s">
        <v>40</v>
      </c>
      <c r="O352" s="55"/>
      <c r="P352" s="169">
        <f t="shared" si="121"/>
        <v>0</v>
      </c>
      <c r="Q352" s="169">
        <v>0.113</v>
      </c>
      <c r="R352" s="169">
        <f t="shared" si="122"/>
        <v>0.113</v>
      </c>
      <c r="S352" s="169">
        <v>0</v>
      </c>
      <c r="T352" s="170">
        <f t="shared" si="12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1" t="s">
        <v>249</v>
      </c>
      <c r="AT352" s="171" t="s">
        <v>142</v>
      </c>
      <c r="AU352" s="171" t="s">
        <v>85</v>
      </c>
      <c r="AY352" s="14" t="s">
        <v>139</v>
      </c>
      <c r="BE352" s="172">
        <f t="shared" si="124"/>
        <v>0</v>
      </c>
      <c r="BF352" s="172">
        <f t="shared" si="125"/>
        <v>0</v>
      </c>
      <c r="BG352" s="172">
        <f t="shared" si="126"/>
        <v>0</v>
      </c>
      <c r="BH352" s="172">
        <f t="shared" si="127"/>
        <v>0</v>
      </c>
      <c r="BI352" s="172">
        <f t="shared" si="128"/>
        <v>0</v>
      </c>
      <c r="BJ352" s="14" t="s">
        <v>83</v>
      </c>
      <c r="BK352" s="172">
        <f t="shared" si="129"/>
        <v>0</v>
      </c>
      <c r="BL352" s="14" t="s">
        <v>249</v>
      </c>
      <c r="BM352" s="171" t="s">
        <v>933</v>
      </c>
    </row>
    <row r="353" spans="1:65" s="2" customFormat="1" ht="33" customHeight="1">
      <c r="A353" s="29"/>
      <c r="B353" s="158"/>
      <c r="C353" s="159" t="s">
        <v>934</v>
      </c>
      <c r="D353" s="159" t="s">
        <v>142</v>
      </c>
      <c r="E353" s="160" t="s">
        <v>935</v>
      </c>
      <c r="F353" s="161" t="s">
        <v>936</v>
      </c>
      <c r="G353" s="162" t="s">
        <v>169</v>
      </c>
      <c r="H353" s="163">
        <v>1</v>
      </c>
      <c r="I353" s="164"/>
      <c r="J353" s="165">
        <f t="shared" si="120"/>
        <v>0</v>
      </c>
      <c r="K353" s="166"/>
      <c r="L353" s="30"/>
      <c r="M353" s="167" t="s">
        <v>1</v>
      </c>
      <c r="N353" s="168" t="s">
        <v>40</v>
      </c>
      <c r="O353" s="55"/>
      <c r="P353" s="169">
        <f t="shared" si="121"/>
        <v>0</v>
      </c>
      <c r="Q353" s="169">
        <v>0.112</v>
      </c>
      <c r="R353" s="169">
        <f t="shared" si="122"/>
        <v>0.112</v>
      </c>
      <c r="S353" s="169">
        <v>0</v>
      </c>
      <c r="T353" s="170">
        <f t="shared" si="12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1" t="s">
        <v>249</v>
      </c>
      <c r="AT353" s="171" t="s">
        <v>142</v>
      </c>
      <c r="AU353" s="171" t="s">
        <v>85</v>
      </c>
      <c r="AY353" s="14" t="s">
        <v>139</v>
      </c>
      <c r="BE353" s="172">
        <f t="shared" si="124"/>
        <v>0</v>
      </c>
      <c r="BF353" s="172">
        <f t="shared" si="125"/>
        <v>0</v>
      </c>
      <c r="BG353" s="172">
        <f t="shared" si="126"/>
        <v>0</v>
      </c>
      <c r="BH353" s="172">
        <f t="shared" si="127"/>
        <v>0</v>
      </c>
      <c r="BI353" s="172">
        <f t="shared" si="128"/>
        <v>0</v>
      </c>
      <c r="BJ353" s="14" t="s">
        <v>83</v>
      </c>
      <c r="BK353" s="172">
        <f t="shared" si="129"/>
        <v>0</v>
      </c>
      <c r="BL353" s="14" t="s">
        <v>249</v>
      </c>
      <c r="BM353" s="171" t="s">
        <v>937</v>
      </c>
    </row>
    <row r="354" spans="1:65" s="2" customFormat="1" ht="16.5" customHeight="1">
      <c r="A354" s="29"/>
      <c r="B354" s="158"/>
      <c r="C354" s="159" t="s">
        <v>938</v>
      </c>
      <c r="D354" s="159" t="s">
        <v>142</v>
      </c>
      <c r="E354" s="160" t="s">
        <v>939</v>
      </c>
      <c r="F354" s="161" t="s">
        <v>940</v>
      </c>
      <c r="G354" s="162" t="s">
        <v>169</v>
      </c>
      <c r="H354" s="163">
        <v>6</v>
      </c>
      <c r="I354" s="164"/>
      <c r="J354" s="165">
        <f t="shared" si="120"/>
        <v>0</v>
      </c>
      <c r="K354" s="166"/>
      <c r="L354" s="30"/>
      <c r="M354" s="167" t="s">
        <v>1</v>
      </c>
      <c r="N354" s="168" t="s">
        <v>40</v>
      </c>
      <c r="O354" s="55"/>
      <c r="P354" s="169">
        <f t="shared" si="121"/>
        <v>0</v>
      </c>
      <c r="Q354" s="169">
        <v>2.5999999999999998E-4</v>
      </c>
      <c r="R354" s="169">
        <f t="shared" si="122"/>
        <v>1.5599999999999998E-3</v>
      </c>
      <c r="S354" s="169">
        <v>0</v>
      </c>
      <c r="T354" s="170">
        <f t="shared" si="12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1" t="s">
        <v>249</v>
      </c>
      <c r="AT354" s="171" t="s">
        <v>142</v>
      </c>
      <c r="AU354" s="171" t="s">
        <v>85</v>
      </c>
      <c r="AY354" s="14" t="s">
        <v>139</v>
      </c>
      <c r="BE354" s="172">
        <f t="shared" si="124"/>
        <v>0</v>
      </c>
      <c r="BF354" s="172">
        <f t="shared" si="125"/>
        <v>0</v>
      </c>
      <c r="BG354" s="172">
        <f t="shared" si="126"/>
        <v>0</v>
      </c>
      <c r="BH354" s="172">
        <f t="shared" si="127"/>
        <v>0</v>
      </c>
      <c r="BI354" s="172">
        <f t="shared" si="128"/>
        <v>0</v>
      </c>
      <c r="BJ354" s="14" t="s">
        <v>83</v>
      </c>
      <c r="BK354" s="172">
        <f t="shared" si="129"/>
        <v>0</v>
      </c>
      <c r="BL354" s="14" t="s">
        <v>249</v>
      </c>
      <c r="BM354" s="171" t="s">
        <v>941</v>
      </c>
    </row>
    <row r="355" spans="1:65" s="2" customFormat="1" ht="21.75" customHeight="1">
      <c r="A355" s="29"/>
      <c r="B355" s="158"/>
      <c r="C355" s="173" t="s">
        <v>942</v>
      </c>
      <c r="D355" s="173" t="s">
        <v>217</v>
      </c>
      <c r="E355" s="174" t="s">
        <v>943</v>
      </c>
      <c r="F355" s="175" t="s">
        <v>944</v>
      </c>
      <c r="G355" s="176" t="s">
        <v>169</v>
      </c>
      <c r="H355" s="177">
        <v>6</v>
      </c>
      <c r="I355" s="178"/>
      <c r="J355" s="179">
        <f t="shared" si="120"/>
        <v>0</v>
      </c>
      <c r="K355" s="180"/>
      <c r="L355" s="181"/>
      <c r="M355" s="182" t="s">
        <v>1</v>
      </c>
      <c r="N355" s="183" t="s">
        <v>40</v>
      </c>
      <c r="O355" s="55"/>
      <c r="P355" s="169">
        <f t="shared" si="121"/>
        <v>0</v>
      </c>
      <c r="Q355" s="169">
        <v>0</v>
      </c>
      <c r="R355" s="169">
        <f t="shared" si="122"/>
        <v>0</v>
      </c>
      <c r="S355" s="169">
        <v>0</v>
      </c>
      <c r="T355" s="170">
        <f t="shared" si="12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1" t="s">
        <v>421</v>
      </c>
      <c r="AT355" s="171" t="s">
        <v>217</v>
      </c>
      <c r="AU355" s="171" t="s">
        <v>85</v>
      </c>
      <c r="AY355" s="14" t="s">
        <v>139</v>
      </c>
      <c r="BE355" s="172">
        <f t="shared" si="124"/>
        <v>0</v>
      </c>
      <c r="BF355" s="172">
        <f t="shared" si="125"/>
        <v>0</v>
      </c>
      <c r="BG355" s="172">
        <f t="shared" si="126"/>
        <v>0</v>
      </c>
      <c r="BH355" s="172">
        <f t="shared" si="127"/>
        <v>0</v>
      </c>
      <c r="BI355" s="172">
        <f t="shared" si="128"/>
        <v>0</v>
      </c>
      <c r="BJ355" s="14" t="s">
        <v>83</v>
      </c>
      <c r="BK355" s="172">
        <f t="shared" si="129"/>
        <v>0</v>
      </c>
      <c r="BL355" s="14" t="s">
        <v>249</v>
      </c>
      <c r="BM355" s="171" t="s">
        <v>945</v>
      </c>
    </row>
    <row r="356" spans="1:65" s="2" customFormat="1" ht="16.5" customHeight="1">
      <c r="A356" s="29"/>
      <c r="B356" s="158"/>
      <c r="C356" s="159" t="s">
        <v>946</v>
      </c>
      <c r="D356" s="159" t="s">
        <v>142</v>
      </c>
      <c r="E356" s="160" t="s">
        <v>947</v>
      </c>
      <c r="F356" s="161" t="s">
        <v>948</v>
      </c>
      <c r="G356" s="162" t="s">
        <v>169</v>
      </c>
      <c r="H356" s="163">
        <v>1</v>
      </c>
      <c r="I356" s="164"/>
      <c r="J356" s="165">
        <f t="shared" si="120"/>
        <v>0</v>
      </c>
      <c r="K356" s="166"/>
      <c r="L356" s="30"/>
      <c r="M356" s="167" t="s">
        <v>1</v>
      </c>
      <c r="N356" s="168" t="s">
        <v>40</v>
      </c>
      <c r="O356" s="55"/>
      <c r="P356" s="169">
        <f t="shared" si="121"/>
        <v>0</v>
      </c>
      <c r="Q356" s="169">
        <v>2.7E-4</v>
      </c>
      <c r="R356" s="169">
        <f t="shared" si="122"/>
        <v>2.7E-4</v>
      </c>
      <c r="S356" s="169">
        <v>0</v>
      </c>
      <c r="T356" s="170">
        <f t="shared" si="12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1" t="s">
        <v>249</v>
      </c>
      <c r="AT356" s="171" t="s">
        <v>142</v>
      </c>
      <c r="AU356" s="171" t="s">
        <v>85</v>
      </c>
      <c r="AY356" s="14" t="s">
        <v>139</v>
      </c>
      <c r="BE356" s="172">
        <f t="shared" si="124"/>
        <v>0</v>
      </c>
      <c r="BF356" s="172">
        <f t="shared" si="125"/>
        <v>0</v>
      </c>
      <c r="BG356" s="172">
        <f t="shared" si="126"/>
        <v>0</v>
      </c>
      <c r="BH356" s="172">
        <f t="shared" si="127"/>
        <v>0</v>
      </c>
      <c r="BI356" s="172">
        <f t="shared" si="128"/>
        <v>0</v>
      </c>
      <c r="BJ356" s="14" t="s">
        <v>83</v>
      </c>
      <c r="BK356" s="172">
        <f t="shared" si="129"/>
        <v>0</v>
      </c>
      <c r="BL356" s="14" t="s">
        <v>249</v>
      </c>
      <c r="BM356" s="171" t="s">
        <v>949</v>
      </c>
    </row>
    <row r="357" spans="1:65" s="2" customFormat="1" ht="21.75" customHeight="1">
      <c r="A357" s="29"/>
      <c r="B357" s="158"/>
      <c r="C357" s="173" t="s">
        <v>950</v>
      </c>
      <c r="D357" s="173" t="s">
        <v>217</v>
      </c>
      <c r="E357" s="174" t="s">
        <v>951</v>
      </c>
      <c r="F357" s="175" t="s">
        <v>952</v>
      </c>
      <c r="G357" s="176" t="s">
        <v>169</v>
      </c>
      <c r="H357" s="177">
        <v>1</v>
      </c>
      <c r="I357" s="178"/>
      <c r="J357" s="179">
        <f t="shared" si="120"/>
        <v>0</v>
      </c>
      <c r="K357" s="180"/>
      <c r="L357" s="181"/>
      <c r="M357" s="182" t="s">
        <v>1</v>
      </c>
      <c r="N357" s="183" t="s">
        <v>40</v>
      </c>
      <c r="O357" s="55"/>
      <c r="P357" s="169">
        <f t="shared" si="121"/>
        <v>0</v>
      </c>
      <c r="Q357" s="169">
        <v>3.2899999999999999E-2</v>
      </c>
      <c r="R357" s="169">
        <f t="shared" si="122"/>
        <v>3.2899999999999999E-2</v>
      </c>
      <c r="S357" s="169">
        <v>0</v>
      </c>
      <c r="T357" s="170">
        <f t="shared" si="12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1" t="s">
        <v>421</v>
      </c>
      <c r="AT357" s="171" t="s">
        <v>217</v>
      </c>
      <c r="AU357" s="171" t="s">
        <v>85</v>
      </c>
      <c r="AY357" s="14" t="s">
        <v>139</v>
      </c>
      <c r="BE357" s="172">
        <f t="shared" si="124"/>
        <v>0</v>
      </c>
      <c r="BF357" s="172">
        <f t="shared" si="125"/>
        <v>0</v>
      </c>
      <c r="BG357" s="172">
        <f t="shared" si="126"/>
        <v>0</v>
      </c>
      <c r="BH357" s="172">
        <f t="shared" si="127"/>
        <v>0</v>
      </c>
      <c r="BI357" s="172">
        <f t="shared" si="128"/>
        <v>0</v>
      </c>
      <c r="BJ357" s="14" t="s">
        <v>83</v>
      </c>
      <c r="BK357" s="172">
        <f t="shared" si="129"/>
        <v>0</v>
      </c>
      <c r="BL357" s="14" t="s">
        <v>249</v>
      </c>
      <c r="BM357" s="171" t="s">
        <v>953</v>
      </c>
    </row>
    <row r="358" spans="1:65" s="2" customFormat="1" ht="16.5" customHeight="1">
      <c r="A358" s="29"/>
      <c r="B358" s="158"/>
      <c r="C358" s="159" t="s">
        <v>954</v>
      </c>
      <c r="D358" s="159" t="s">
        <v>142</v>
      </c>
      <c r="E358" s="160" t="s">
        <v>955</v>
      </c>
      <c r="F358" s="161" t="s">
        <v>956</v>
      </c>
      <c r="G358" s="162" t="s">
        <v>169</v>
      </c>
      <c r="H358" s="163">
        <v>1</v>
      </c>
      <c r="I358" s="164"/>
      <c r="J358" s="165">
        <f t="shared" si="120"/>
        <v>0</v>
      </c>
      <c r="K358" s="166"/>
      <c r="L358" s="30"/>
      <c r="M358" s="167" t="s">
        <v>1</v>
      </c>
      <c r="N358" s="168" t="s">
        <v>40</v>
      </c>
      <c r="O358" s="55"/>
      <c r="P358" s="169">
        <f t="shared" si="121"/>
        <v>0</v>
      </c>
      <c r="Q358" s="169">
        <v>0</v>
      </c>
      <c r="R358" s="169">
        <f t="shared" si="122"/>
        <v>0</v>
      </c>
      <c r="S358" s="169">
        <v>4.1700000000000001E-2</v>
      </c>
      <c r="T358" s="170">
        <f t="shared" si="123"/>
        <v>4.1700000000000001E-2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1" t="s">
        <v>249</v>
      </c>
      <c r="AT358" s="171" t="s">
        <v>142</v>
      </c>
      <c r="AU358" s="171" t="s">
        <v>85</v>
      </c>
      <c r="AY358" s="14" t="s">
        <v>139</v>
      </c>
      <c r="BE358" s="172">
        <f t="shared" si="124"/>
        <v>0</v>
      </c>
      <c r="BF358" s="172">
        <f t="shared" si="125"/>
        <v>0</v>
      </c>
      <c r="BG358" s="172">
        <f t="shared" si="126"/>
        <v>0</v>
      </c>
      <c r="BH358" s="172">
        <f t="shared" si="127"/>
        <v>0</v>
      </c>
      <c r="BI358" s="172">
        <f t="shared" si="128"/>
        <v>0</v>
      </c>
      <c r="BJ358" s="14" t="s">
        <v>83</v>
      </c>
      <c r="BK358" s="172">
        <f t="shared" si="129"/>
        <v>0</v>
      </c>
      <c r="BL358" s="14" t="s">
        <v>249</v>
      </c>
      <c r="BM358" s="171" t="s">
        <v>957</v>
      </c>
    </row>
    <row r="359" spans="1:65" s="2" customFormat="1" ht="21.75" customHeight="1">
      <c r="A359" s="29"/>
      <c r="B359" s="158"/>
      <c r="C359" s="159" t="s">
        <v>958</v>
      </c>
      <c r="D359" s="159" t="s">
        <v>142</v>
      </c>
      <c r="E359" s="160" t="s">
        <v>959</v>
      </c>
      <c r="F359" s="161" t="s">
        <v>960</v>
      </c>
      <c r="G359" s="162" t="s">
        <v>169</v>
      </c>
      <c r="H359" s="163">
        <v>3</v>
      </c>
      <c r="I359" s="164"/>
      <c r="J359" s="165">
        <f t="shared" si="120"/>
        <v>0</v>
      </c>
      <c r="K359" s="166"/>
      <c r="L359" s="30"/>
      <c r="M359" s="167" t="s">
        <v>1</v>
      </c>
      <c r="N359" s="168" t="s">
        <v>40</v>
      </c>
      <c r="O359" s="55"/>
      <c r="P359" s="169">
        <f t="shared" si="121"/>
        <v>0</v>
      </c>
      <c r="Q359" s="169">
        <v>0</v>
      </c>
      <c r="R359" s="169">
        <f t="shared" si="122"/>
        <v>0</v>
      </c>
      <c r="S359" s="169">
        <v>0</v>
      </c>
      <c r="T359" s="170">
        <f t="shared" si="12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1" t="s">
        <v>249</v>
      </c>
      <c r="AT359" s="171" t="s">
        <v>142</v>
      </c>
      <c r="AU359" s="171" t="s">
        <v>85</v>
      </c>
      <c r="AY359" s="14" t="s">
        <v>139</v>
      </c>
      <c r="BE359" s="172">
        <f t="shared" si="124"/>
        <v>0</v>
      </c>
      <c r="BF359" s="172">
        <f t="shared" si="125"/>
        <v>0</v>
      </c>
      <c r="BG359" s="172">
        <f t="shared" si="126"/>
        <v>0</v>
      </c>
      <c r="BH359" s="172">
        <f t="shared" si="127"/>
        <v>0</v>
      </c>
      <c r="BI359" s="172">
        <f t="shared" si="128"/>
        <v>0</v>
      </c>
      <c r="BJ359" s="14" t="s">
        <v>83</v>
      </c>
      <c r="BK359" s="172">
        <f t="shared" si="129"/>
        <v>0</v>
      </c>
      <c r="BL359" s="14" t="s">
        <v>249</v>
      </c>
      <c r="BM359" s="171" t="s">
        <v>961</v>
      </c>
    </row>
    <row r="360" spans="1:65" s="2" customFormat="1" ht="21.75" customHeight="1">
      <c r="A360" s="29"/>
      <c r="B360" s="158"/>
      <c r="C360" s="159" t="s">
        <v>962</v>
      </c>
      <c r="D360" s="159" t="s">
        <v>142</v>
      </c>
      <c r="E360" s="160" t="s">
        <v>963</v>
      </c>
      <c r="F360" s="161" t="s">
        <v>964</v>
      </c>
      <c r="G360" s="162" t="s">
        <v>169</v>
      </c>
      <c r="H360" s="163">
        <v>3</v>
      </c>
      <c r="I360" s="164"/>
      <c r="J360" s="165">
        <f t="shared" si="120"/>
        <v>0</v>
      </c>
      <c r="K360" s="166"/>
      <c r="L360" s="30"/>
      <c r="M360" s="167" t="s">
        <v>1</v>
      </c>
      <c r="N360" s="168" t="s">
        <v>40</v>
      </c>
      <c r="O360" s="55"/>
      <c r="P360" s="169">
        <f t="shared" si="121"/>
        <v>0</v>
      </c>
      <c r="Q360" s="169">
        <v>0</v>
      </c>
      <c r="R360" s="169">
        <f t="shared" si="122"/>
        <v>0</v>
      </c>
      <c r="S360" s="169">
        <v>0</v>
      </c>
      <c r="T360" s="170">
        <f t="shared" si="12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1" t="s">
        <v>249</v>
      </c>
      <c r="AT360" s="171" t="s">
        <v>142</v>
      </c>
      <c r="AU360" s="171" t="s">
        <v>85</v>
      </c>
      <c r="AY360" s="14" t="s">
        <v>139</v>
      </c>
      <c r="BE360" s="172">
        <f t="shared" si="124"/>
        <v>0</v>
      </c>
      <c r="BF360" s="172">
        <f t="shared" si="125"/>
        <v>0</v>
      </c>
      <c r="BG360" s="172">
        <f t="shared" si="126"/>
        <v>0</v>
      </c>
      <c r="BH360" s="172">
        <f t="shared" si="127"/>
        <v>0</v>
      </c>
      <c r="BI360" s="172">
        <f t="shared" si="128"/>
        <v>0</v>
      </c>
      <c r="BJ360" s="14" t="s">
        <v>83</v>
      </c>
      <c r="BK360" s="172">
        <f t="shared" si="129"/>
        <v>0</v>
      </c>
      <c r="BL360" s="14" t="s">
        <v>249</v>
      </c>
      <c r="BM360" s="171" t="s">
        <v>965</v>
      </c>
    </row>
    <row r="361" spans="1:65" s="2" customFormat="1" ht="21.75" customHeight="1">
      <c r="A361" s="29"/>
      <c r="B361" s="158"/>
      <c r="C361" s="159" t="s">
        <v>966</v>
      </c>
      <c r="D361" s="159" t="s">
        <v>142</v>
      </c>
      <c r="E361" s="160" t="s">
        <v>967</v>
      </c>
      <c r="F361" s="161" t="s">
        <v>968</v>
      </c>
      <c r="G361" s="162" t="s">
        <v>169</v>
      </c>
      <c r="H361" s="163">
        <v>8</v>
      </c>
      <c r="I361" s="164"/>
      <c r="J361" s="165">
        <f t="shared" si="120"/>
        <v>0</v>
      </c>
      <c r="K361" s="166"/>
      <c r="L361" s="30"/>
      <c r="M361" s="167" t="s">
        <v>1</v>
      </c>
      <c r="N361" s="168" t="s">
        <v>40</v>
      </c>
      <c r="O361" s="55"/>
      <c r="P361" s="169">
        <f t="shared" si="121"/>
        <v>0</v>
      </c>
      <c r="Q361" s="169">
        <v>0</v>
      </c>
      <c r="R361" s="169">
        <f t="shared" si="122"/>
        <v>0</v>
      </c>
      <c r="S361" s="169">
        <v>0</v>
      </c>
      <c r="T361" s="170">
        <f t="shared" si="12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1" t="s">
        <v>249</v>
      </c>
      <c r="AT361" s="171" t="s">
        <v>142</v>
      </c>
      <c r="AU361" s="171" t="s">
        <v>85</v>
      </c>
      <c r="AY361" s="14" t="s">
        <v>139</v>
      </c>
      <c r="BE361" s="172">
        <f t="shared" si="124"/>
        <v>0</v>
      </c>
      <c r="BF361" s="172">
        <f t="shared" si="125"/>
        <v>0</v>
      </c>
      <c r="BG361" s="172">
        <f t="shared" si="126"/>
        <v>0</v>
      </c>
      <c r="BH361" s="172">
        <f t="shared" si="127"/>
        <v>0</v>
      </c>
      <c r="BI361" s="172">
        <f t="shared" si="128"/>
        <v>0</v>
      </c>
      <c r="BJ361" s="14" t="s">
        <v>83</v>
      </c>
      <c r="BK361" s="172">
        <f t="shared" si="129"/>
        <v>0</v>
      </c>
      <c r="BL361" s="14" t="s">
        <v>249</v>
      </c>
      <c r="BM361" s="171" t="s">
        <v>969</v>
      </c>
    </row>
    <row r="362" spans="1:65" s="2" customFormat="1" ht="16.5" customHeight="1">
      <c r="A362" s="29"/>
      <c r="B362" s="158"/>
      <c r="C362" s="173" t="s">
        <v>970</v>
      </c>
      <c r="D362" s="173" t="s">
        <v>217</v>
      </c>
      <c r="E362" s="174" t="s">
        <v>971</v>
      </c>
      <c r="F362" s="175" t="s">
        <v>972</v>
      </c>
      <c r="G362" s="176" t="s">
        <v>214</v>
      </c>
      <c r="H362" s="177">
        <v>23.99</v>
      </c>
      <c r="I362" s="178"/>
      <c r="J362" s="179">
        <f t="shared" si="120"/>
        <v>0</v>
      </c>
      <c r="K362" s="180"/>
      <c r="L362" s="181"/>
      <c r="M362" s="182" t="s">
        <v>1</v>
      </c>
      <c r="N362" s="183" t="s">
        <v>40</v>
      </c>
      <c r="O362" s="55"/>
      <c r="P362" s="169">
        <f t="shared" si="121"/>
        <v>0</v>
      </c>
      <c r="Q362" s="169">
        <v>3.0000000000000001E-3</v>
      </c>
      <c r="R362" s="169">
        <f t="shared" si="122"/>
        <v>7.1969999999999992E-2</v>
      </c>
      <c r="S362" s="169">
        <v>0</v>
      </c>
      <c r="T362" s="170">
        <f t="shared" si="12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1" t="s">
        <v>421</v>
      </c>
      <c r="AT362" s="171" t="s">
        <v>217</v>
      </c>
      <c r="AU362" s="171" t="s">
        <v>85</v>
      </c>
      <c r="AY362" s="14" t="s">
        <v>139</v>
      </c>
      <c r="BE362" s="172">
        <f t="shared" si="124"/>
        <v>0</v>
      </c>
      <c r="BF362" s="172">
        <f t="shared" si="125"/>
        <v>0</v>
      </c>
      <c r="BG362" s="172">
        <f t="shared" si="126"/>
        <v>0</v>
      </c>
      <c r="BH362" s="172">
        <f t="shared" si="127"/>
        <v>0</v>
      </c>
      <c r="BI362" s="172">
        <f t="shared" si="128"/>
        <v>0</v>
      </c>
      <c r="BJ362" s="14" t="s">
        <v>83</v>
      </c>
      <c r="BK362" s="172">
        <f t="shared" si="129"/>
        <v>0</v>
      </c>
      <c r="BL362" s="14" t="s">
        <v>249</v>
      </c>
      <c r="BM362" s="171" t="s">
        <v>973</v>
      </c>
    </row>
    <row r="363" spans="1:65" s="2" customFormat="1" ht="21.75" customHeight="1">
      <c r="A363" s="29"/>
      <c r="B363" s="158"/>
      <c r="C363" s="159" t="s">
        <v>974</v>
      </c>
      <c r="D363" s="159" t="s">
        <v>142</v>
      </c>
      <c r="E363" s="160" t="s">
        <v>975</v>
      </c>
      <c r="F363" s="161" t="s">
        <v>976</v>
      </c>
      <c r="G363" s="162" t="s">
        <v>370</v>
      </c>
      <c r="H363" s="163">
        <v>2.0089999999999999</v>
      </c>
      <c r="I363" s="164"/>
      <c r="J363" s="165">
        <f t="shared" si="120"/>
        <v>0</v>
      </c>
      <c r="K363" s="166"/>
      <c r="L363" s="30"/>
      <c r="M363" s="167" t="s">
        <v>1</v>
      </c>
      <c r="N363" s="168" t="s">
        <v>40</v>
      </c>
      <c r="O363" s="55"/>
      <c r="P363" s="169">
        <f t="shared" si="121"/>
        <v>0</v>
      </c>
      <c r="Q363" s="169">
        <v>0</v>
      </c>
      <c r="R363" s="169">
        <f t="shared" si="122"/>
        <v>0</v>
      </c>
      <c r="S363" s="169">
        <v>0</v>
      </c>
      <c r="T363" s="170">
        <f t="shared" si="12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1" t="s">
        <v>249</v>
      </c>
      <c r="AT363" s="171" t="s">
        <v>142</v>
      </c>
      <c r="AU363" s="171" t="s">
        <v>85</v>
      </c>
      <c r="AY363" s="14" t="s">
        <v>139</v>
      </c>
      <c r="BE363" s="172">
        <f t="shared" si="124"/>
        <v>0</v>
      </c>
      <c r="BF363" s="172">
        <f t="shared" si="125"/>
        <v>0</v>
      </c>
      <c r="BG363" s="172">
        <f t="shared" si="126"/>
        <v>0</v>
      </c>
      <c r="BH363" s="172">
        <f t="shared" si="127"/>
        <v>0</v>
      </c>
      <c r="BI363" s="172">
        <f t="shared" si="128"/>
        <v>0</v>
      </c>
      <c r="BJ363" s="14" t="s">
        <v>83</v>
      </c>
      <c r="BK363" s="172">
        <f t="shared" si="129"/>
        <v>0</v>
      </c>
      <c r="BL363" s="14" t="s">
        <v>249</v>
      </c>
      <c r="BM363" s="171" t="s">
        <v>977</v>
      </c>
    </row>
    <row r="364" spans="1:65" s="12" customFormat="1" ht="22.9" customHeight="1">
      <c r="B364" s="145"/>
      <c r="D364" s="146" t="s">
        <v>74</v>
      </c>
      <c r="E364" s="156" t="s">
        <v>978</v>
      </c>
      <c r="F364" s="156" t="s">
        <v>979</v>
      </c>
      <c r="I364" s="148"/>
      <c r="J364" s="157">
        <f>BK364</f>
        <v>0</v>
      </c>
      <c r="L364" s="145"/>
      <c r="M364" s="150"/>
      <c r="N364" s="151"/>
      <c r="O364" s="151"/>
      <c r="P364" s="152">
        <f>SUM(P365:P368)</f>
        <v>0</v>
      </c>
      <c r="Q364" s="151"/>
      <c r="R364" s="152">
        <f>SUM(R365:R368)</f>
        <v>7.0000000000000007E-2</v>
      </c>
      <c r="S364" s="151"/>
      <c r="T364" s="153">
        <f>SUM(T365:T368)</f>
        <v>0.15490400000000001</v>
      </c>
      <c r="AR364" s="146" t="s">
        <v>85</v>
      </c>
      <c r="AT364" s="154" t="s">
        <v>74</v>
      </c>
      <c r="AU364" s="154" t="s">
        <v>83</v>
      </c>
      <c r="AY364" s="146" t="s">
        <v>139</v>
      </c>
      <c r="BK364" s="155">
        <f>SUM(BK365:BK368)</f>
        <v>0</v>
      </c>
    </row>
    <row r="365" spans="1:65" s="2" customFormat="1" ht="16.5" customHeight="1">
      <c r="A365" s="29"/>
      <c r="B365" s="158"/>
      <c r="C365" s="159" t="s">
        <v>980</v>
      </c>
      <c r="D365" s="159" t="s">
        <v>142</v>
      </c>
      <c r="E365" s="160" t="s">
        <v>981</v>
      </c>
      <c r="F365" s="161" t="s">
        <v>982</v>
      </c>
      <c r="G365" s="162" t="s">
        <v>153</v>
      </c>
      <c r="H365" s="163">
        <v>6.4240000000000004</v>
      </c>
      <c r="I365" s="164"/>
      <c r="J365" s="165">
        <f>ROUND(I365*H365,2)</f>
        <v>0</v>
      </c>
      <c r="K365" s="166"/>
      <c r="L365" s="30"/>
      <c r="M365" s="167" t="s">
        <v>1</v>
      </c>
      <c r="N365" s="168" t="s">
        <v>40</v>
      </c>
      <c r="O365" s="55"/>
      <c r="P365" s="169">
        <f>O365*H365</f>
        <v>0</v>
      </c>
      <c r="Q365" s="169">
        <v>0</v>
      </c>
      <c r="R365" s="169">
        <f>Q365*H365</f>
        <v>0</v>
      </c>
      <c r="S365" s="169">
        <v>2.1000000000000001E-2</v>
      </c>
      <c r="T365" s="170">
        <f>S365*H365</f>
        <v>0.13490400000000002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1" t="s">
        <v>249</v>
      </c>
      <c r="AT365" s="171" t="s">
        <v>142</v>
      </c>
      <c r="AU365" s="171" t="s">
        <v>85</v>
      </c>
      <c r="AY365" s="14" t="s">
        <v>139</v>
      </c>
      <c r="BE365" s="172">
        <f>IF(N365="základní",J365,0)</f>
        <v>0</v>
      </c>
      <c r="BF365" s="172">
        <f>IF(N365="snížená",J365,0)</f>
        <v>0</v>
      </c>
      <c r="BG365" s="172">
        <f>IF(N365="zákl. přenesená",J365,0)</f>
        <v>0</v>
      </c>
      <c r="BH365" s="172">
        <f>IF(N365="sníž. přenesená",J365,0)</f>
        <v>0</v>
      </c>
      <c r="BI365" s="172">
        <f>IF(N365="nulová",J365,0)</f>
        <v>0</v>
      </c>
      <c r="BJ365" s="14" t="s">
        <v>83</v>
      </c>
      <c r="BK365" s="172">
        <f>ROUND(I365*H365,2)</f>
        <v>0</v>
      </c>
      <c r="BL365" s="14" t="s">
        <v>249</v>
      </c>
      <c r="BM365" s="171" t="s">
        <v>983</v>
      </c>
    </row>
    <row r="366" spans="1:65" s="2" customFormat="1" ht="21.75" customHeight="1">
      <c r="A366" s="29"/>
      <c r="B366" s="158"/>
      <c r="C366" s="159" t="s">
        <v>984</v>
      </c>
      <c r="D366" s="159" t="s">
        <v>142</v>
      </c>
      <c r="E366" s="160" t="s">
        <v>985</v>
      </c>
      <c r="F366" s="161" t="s">
        <v>986</v>
      </c>
      <c r="G366" s="162" t="s">
        <v>158</v>
      </c>
      <c r="H366" s="163">
        <v>1</v>
      </c>
      <c r="I366" s="164"/>
      <c r="J366" s="165">
        <f>ROUND(I366*H366,2)</f>
        <v>0</v>
      </c>
      <c r="K366" s="166"/>
      <c r="L366" s="30"/>
      <c r="M366" s="167" t="s">
        <v>1</v>
      </c>
      <c r="N366" s="168" t="s">
        <v>40</v>
      </c>
      <c r="O366" s="55"/>
      <c r="P366" s="169">
        <f>O366*H366</f>
        <v>0</v>
      </c>
      <c r="Q366" s="169">
        <v>7.0000000000000007E-2</v>
      </c>
      <c r="R366" s="169">
        <f>Q366*H366</f>
        <v>7.0000000000000007E-2</v>
      </c>
      <c r="S366" s="169">
        <v>0</v>
      </c>
      <c r="T366" s="170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1" t="s">
        <v>249</v>
      </c>
      <c r="AT366" s="171" t="s">
        <v>142</v>
      </c>
      <c r="AU366" s="171" t="s">
        <v>85</v>
      </c>
      <c r="AY366" s="14" t="s">
        <v>139</v>
      </c>
      <c r="BE366" s="172">
        <f>IF(N366="základní",J366,0)</f>
        <v>0</v>
      </c>
      <c r="BF366" s="172">
        <f>IF(N366="snížená",J366,0)</f>
        <v>0</v>
      </c>
      <c r="BG366" s="172">
        <f>IF(N366="zákl. přenesená",J366,0)</f>
        <v>0</v>
      </c>
      <c r="BH366" s="172">
        <f>IF(N366="sníž. přenesená",J366,0)</f>
        <v>0</v>
      </c>
      <c r="BI366" s="172">
        <f>IF(N366="nulová",J366,0)</f>
        <v>0</v>
      </c>
      <c r="BJ366" s="14" t="s">
        <v>83</v>
      </c>
      <c r="BK366" s="172">
        <f>ROUND(I366*H366,2)</f>
        <v>0</v>
      </c>
      <c r="BL366" s="14" t="s">
        <v>249</v>
      </c>
      <c r="BM366" s="171" t="s">
        <v>987</v>
      </c>
    </row>
    <row r="367" spans="1:65" s="2" customFormat="1" ht="16.5" customHeight="1">
      <c r="A367" s="29"/>
      <c r="B367" s="158"/>
      <c r="C367" s="159" t="s">
        <v>988</v>
      </c>
      <c r="D367" s="159" t="s">
        <v>142</v>
      </c>
      <c r="E367" s="160" t="s">
        <v>989</v>
      </c>
      <c r="F367" s="161" t="s">
        <v>990</v>
      </c>
      <c r="G367" s="162" t="s">
        <v>169</v>
      </c>
      <c r="H367" s="163">
        <v>1</v>
      </c>
      <c r="I367" s="164"/>
      <c r="J367" s="165">
        <f>ROUND(I367*H367,2)</f>
        <v>0</v>
      </c>
      <c r="K367" s="166"/>
      <c r="L367" s="30"/>
      <c r="M367" s="167" t="s">
        <v>1</v>
      </c>
      <c r="N367" s="168" t="s">
        <v>40</v>
      </c>
      <c r="O367" s="55"/>
      <c r="P367" s="169">
        <f>O367*H367</f>
        <v>0</v>
      </c>
      <c r="Q367" s="169">
        <v>0</v>
      </c>
      <c r="R367" s="169">
        <f>Q367*H367</f>
        <v>0</v>
      </c>
      <c r="S367" s="169">
        <v>0.02</v>
      </c>
      <c r="T367" s="170">
        <f>S367*H367</f>
        <v>0.02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1" t="s">
        <v>249</v>
      </c>
      <c r="AT367" s="171" t="s">
        <v>142</v>
      </c>
      <c r="AU367" s="171" t="s">
        <v>85</v>
      </c>
      <c r="AY367" s="14" t="s">
        <v>139</v>
      </c>
      <c r="BE367" s="172">
        <f>IF(N367="základní",J367,0)</f>
        <v>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4" t="s">
        <v>83</v>
      </c>
      <c r="BK367" s="172">
        <f>ROUND(I367*H367,2)</f>
        <v>0</v>
      </c>
      <c r="BL367" s="14" t="s">
        <v>249</v>
      </c>
      <c r="BM367" s="171" t="s">
        <v>991</v>
      </c>
    </row>
    <row r="368" spans="1:65" s="2" customFormat="1" ht="21.75" customHeight="1">
      <c r="A368" s="29"/>
      <c r="B368" s="158"/>
      <c r="C368" s="159" t="s">
        <v>992</v>
      </c>
      <c r="D368" s="159" t="s">
        <v>142</v>
      </c>
      <c r="E368" s="160" t="s">
        <v>993</v>
      </c>
      <c r="F368" s="161" t="s">
        <v>994</v>
      </c>
      <c r="G368" s="162" t="s">
        <v>370</v>
      </c>
      <c r="H368" s="163">
        <v>7.0000000000000007E-2</v>
      </c>
      <c r="I368" s="164"/>
      <c r="J368" s="165">
        <f>ROUND(I368*H368,2)</f>
        <v>0</v>
      </c>
      <c r="K368" s="166"/>
      <c r="L368" s="30"/>
      <c r="M368" s="167" t="s">
        <v>1</v>
      </c>
      <c r="N368" s="168" t="s">
        <v>40</v>
      </c>
      <c r="O368" s="55"/>
      <c r="P368" s="169">
        <f>O368*H368</f>
        <v>0</v>
      </c>
      <c r="Q368" s="169">
        <v>0</v>
      </c>
      <c r="R368" s="169">
        <f>Q368*H368</f>
        <v>0</v>
      </c>
      <c r="S368" s="169">
        <v>0</v>
      </c>
      <c r="T368" s="170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1" t="s">
        <v>249</v>
      </c>
      <c r="AT368" s="171" t="s">
        <v>142</v>
      </c>
      <c r="AU368" s="171" t="s">
        <v>85</v>
      </c>
      <c r="AY368" s="14" t="s">
        <v>139</v>
      </c>
      <c r="BE368" s="172">
        <f>IF(N368="základní",J368,0)</f>
        <v>0</v>
      </c>
      <c r="BF368" s="172">
        <f>IF(N368="snížená",J368,0)</f>
        <v>0</v>
      </c>
      <c r="BG368" s="172">
        <f>IF(N368="zákl. přenesená",J368,0)</f>
        <v>0</v>
      </c>
      <c r="BH368" s="172">
        <f>IF(N368="sníž. přenesená",J368,0)</f>
        <v>0</v>
      </c>
      <c r="BI368" s="172">
        <f>IF(N368="nulová",J368,0)</f>
        <v>0</v>
      </c>
      <c r="BJ368" s="14" t="s">
        <v>83</v>
      </c>
      <c r="BK368" s="172">
        <f>ROUND(I368*H368,2)</f>
        <v>0</v>
      </c>
      <c r="BL368" s="14" t="s">
        <v>249</v>
      </c>
      <c r="BM368" s="171" t="s">
        <v>995</v>
      </c>
    </row>
    <row r="369" spans="1:65" s="12" customFormat="1" ht="22.9" customHeight="1">
      <c r="B369" s="145"/>
      <c r="D369" s="146" t="s">
        <v>74</v>
      </c>
      <c r="E369" s="156" t="s">
        <v>996</v>
      </c>
      <c r="F369" s="156" t="s">
        <v>997</v>
      </c>
      <c r="I369" s="148"/>
      <c r="J369" s="157">
        <f>BK369</f>
        <v>0</v>
      </c>
      <c r="L369" s="145"/>
      <c r="M369" s="150"/>
      <c r="N369" s="151"/>
      <c r="O369" s="151"/>
      <c r="P369" s="152">
        <f>SUM(P370:P382)</f>
        <v>0</v>
      </c>
      <c r="Q369" s="151"/>
      <c r="R369" s="152">
        <f>SUM(R370:R382)</f>
        <v>0.18014078000000003</v>
      </c>
      <c r="S369" s="151"/>
      <c r="T369" s="153">
        <f>SUM(T370:T382)</f>
        <v>0.44629021999999996</v>
      </c>
      <c r="AR369" s="146" t="s">
        <v>85</v>
      </c>
      <c r="AT369" s="154" t="s">
        <v>74</v>
      </c>
      <c r="AU369" s="154" t="s">
        <v>83</v>
      </c>
      <c r="AY369" s="146" t="s">
        <v>139</v>
      </c>
      <c r="BK369" s="155">
        <f>SUM(BK370:BK382)</f>
        <v>0</v>
      </c>
    </row>
    <row r="370" spans="1:65" s="2" customFormat="1" ht="16.5" customHeight="1">
      <c r="A370" s="29"/>
      <c r="B370" s="158"/>
      <c r="C370" s="159" t="s">
        <v>998</v>
      </c>
      <c r="D370" s="159" t="s">
        <v>142</v>
      </c>
      <c r="E370" s="160" t="s">
        <v>999</v>
      </c>
      <c r="F370" s="161" t="s">
        <v>1000</v>
      </c>
      <c r="G370" s="162" t="s">
        <v>153</v>
      </c>
      <c r="H370" s="163">
        <v>5.3659999999999997</v>
      </c>
      <c r="I370" s="164"/>
      <c r="J370" s="165">
        <f t="shared" ref="J370:J382" si="130">ROUND(I370*H370,2)</f>
        <v>0</v>
      </c>
      <c r="K370" s="166"/>
      <c r="L370" s="30"/>
      <c r="M370" s="167" t="s">
        <v>1</v>
      </c>
      <c r="N370" s="168" t="s">
        <v>40</v>
      </c>
      <c r="O370" s="55"/>
      <c r="P370" s="169">
        <f t="shared" ref="P370:P382" si="131">O370*H370</f>
        <v>0</v>
      </c>
      <c r="Q370" s="169">
        <v>0</v>
      </c>
      <c r="R370" s="169">
        <f t="shared" ref="R370:R382" si="132">Q370*H370</f>
        <v>0</v>
      </c>
      <c r="S370" s="169">
        <v>0</v>
      </c>
      <c r="T370" s="170">
        <f t="shared" ref="T370:T382" si="133"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1" t="s">
        <v>249</v>
      </c>
      <c r="AT370" s="171" t="s">
        <v>142</v>
      </c>
      <c r="AU370" s="171" t="s">
        <v>85</v>
      </c>
      <c r="AY370" s="14" t="s">
        <v>139</v>
      </c>
      <c r="BE370" s="172">
        <f t="shared" ref="BE370:BE382" si="134">IF(N370="základní",J370,0)</f>
        <v>0</v>
      </c>
      <c r="BF370" s="172">
        <f t="shared" ref="BF370:BF382" si="135">IF(N370="snížená",J370,0)</f>
        <v>0</v>
      </c>
      <c r="BG370" s="172">
        <f t="shared" ref="BG370:BG382" si="136">IF(N370="zákl. přenesená",J370,0)</f>
        <v>0</v>
      </c>
      <c r="BH370" s="172">
        <f t="shared" ref="BH370:BH382" si="137">IF(N370="sníž. přenesená",J370,0)</f>
        <v>0</v>
      </c>
      <c r="BI370" s="172">
        <f t="shared" ref="BI370:BI382" si="138">IF(N370="nulová",J370,0)</f>
        <v>0</v>
      </c>
      <c r="BJ370" s="14" t="s">
        <v>83</v>
      </c>
      <c r="BK370" s="172">
        <f t="shared" ref="BK370:BK382" si="139">ROUND(I370*H370,2)</f>
        <v>0</v>
      </c>
      <c r="BL370" s="14" t="s">
        <v>249</v>
      </c>
      <c r="BM370" s="171" t="s">
        <v>1001</v>
      </c>
    </row>
    <row r="371" spans="1:65" s="2" customFormat="1" ht="16.5" customHeight="1">
      <c r="A371" s="29"/>
      <c r="B371" s="158"/>
      <c r="C371" s="159" t="s">
        <v>1002</v>
      </c>
      <c r="D371" s="159" t="s">
        <v>142</v>
      </c>
      <c r="E371" s="160" t="s">
        <v>1003</v>
      </c>
      <c r="F371" s="161" t="s">
        <v>1004</v>
      </c>
      <c r="G371" s="162" t="s">
        <v>153</v>
      </c>
      <c r="H371" s="163">
        <v>10.731</v>
      </c>
      <c r="I371" s="164"/>
      <c r="J371" s="165">
        <f t="shared" si="130"/>
        <v>0</v>
      </c>
      <c r="K371" s="166"/>
      <c r="L371" s="30"/>
      <c r="M371" s="167" t="s">
        <v>1</v>
      </c>
      <c r="N371" s="168" t="s">
        <v>40</v>
      </c>
      <c r="O371" s="55"/>
      <c r="P371" s="169">
        <f t="shared" si="131"/>
        <v>0</v>
      </c>
      <c r="Q371" s="169">
        <v>2.9999999999999997E-4</v>
      </c>
      <c r="R371" s="169">
        <f t="shared" si="132"/>
        <v>3.2192999999999996E-3</v>
      </c>
      <c r="S371" s="169">
        <v>0</v>
      </c>
      <c r="T371" s="170">
        <f t="shared" si="13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1" t="s">
        <v>249</v>
      </c>
      <c r="AT371" s="171" t="s">
        <v>142</v>
      </c>
      <c r="AU371" s="171" t="s">
        <v>85</v>
      </c>
      <c r="AY371" s="14" t="s">
        <v>139</v>
      </c>
      <c r="BE371" s="172">
        <f t="shared" si="134"/>
        <v>0</v>
      </c>
      <c r="BF371" s="172">
        <f t="shared" si="135"/>
        <v>0</v>
      </c>
      <c r="BG371" s="172">
        <f t="shared" si="136"/>
        <v>0</v>
      </c>
      <c r="BH371" s="172">
        <f t="shared" si="137"/>
        <v>0</v>
      </c>
      <c r="BI371" s="172">
        <f t="shared" si="138"/>
        <v>0</v>
      </c>
      <c r="BJ371" s="14" t="s">
        <v>83</v>
      </c>
      <c r="BK371" s="172">
        <f t="shared" si="139"/>
        <v>0</v>
      </c>
      <c r="BL371" s="14" t="s">
        <v>249</v>
      </c>
      <c r="BM371" s="171" t="s">
        <v>1005</v>
      </c>
    </row>
    <row r="372" spans="1:65" s="2" customFormat="1" ht="16.5" customHeight="1">
      <c r="A372" s="29"/>
      <c r="B372" s="158"/>
      <c r="C372" s="159" t="s">
        <v>1006</v>
      </c>
      <c r="D372" s="159" t="s">
        <v>142</v>
      </c>
      <c r="E372" s="160" t="s">
        <v>1007</v>
      </c>
      <c r="F372" s="161" t="s">
        <v>1008</v>
      </c>
      <c r="G372" s="162" t="s">
        <v>153</v>
      </c>
      <c r="H372" s="163">
        <v>5.3659999999999997</v>
      </c>
      <c r="I372" s="164"/>
      <c r="J372" s="165">
        <f t="shared" si="130"/>
        <v>0</v>
      </c>
      <c r="K372" s="166"/>
      <c r="L372" s="30"/>
      <c r="M372" s="167" t="s">
        <v>1</v>
      </c>
      <c r="N372" s="168" t="s">
        <v>40</v>
      </c>
      <c r="O372" s="55"/>
      <c r="P372" s="169">
        <f t="shared" si="131"/>
        <v>0</v>
      </c>
      <c r="Q372" s="169">
        <v>4.5500000000000002E-3</v>
      </c>
      <c r="R372" s="169">
        <f t="shared" si="132"/>
        <v>2.4415300000000001E-2</v>
      </c>
      <c r="S372" s="169">
        <v>0</v>
      </c>
      <c r="T372" s="170">
        <f t="shared" si="13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1" t="s">
        <v>249</v>
      </c>
      <c r="AT372" s="171" t="s">
        <v>142</v>
      </c>
      <c r="AU372" s="171" t="s">
        <v>85</v>
      </c>
      <c r="AY372" s="14" t="s">
        <v>139</v>
      </c>
      <c r="BE372" s="172">
        <f t="shared" si="134"/>
        <v>0</v>
      </c>
      <c r="BF372" s="172">
        <f t="shared" si="135"/>
        <v>0</v>
      </c>
      <c r="BG372" s="172">
        <f t="shared" si="136"/>
        <v>0</v>
      </c>
      <c r="BH372" s="172">
        <f t="shared" si="137"/>
        <v>0</v>
      </c>
      <c r="BI372" s="172">
        <f t="shared" si="138"/>
        <v>0</v>
      </c>
      <c r="BJ372" s="14" t="s">
        <v>83</v>
      </c>
      <c r="BK372" s="172">
        <f t="shared" si="139"/>
        <v>0</v>
      </c>
      <c r="BL372" s="14" t="s">
        <v>249</v>
      </c>
      <c r="BM372" s="171" t="s">
        <v>1009</v>
      </c>
    </row>
    <row r="373" spans="1:65" s="2" customFormat="1" ht="21.75" customHeight="1">
      <c r="A373" s="29"/>
      <c r="B373" s="158"/>
      <c r="C373" s="159" t="s">
        <v>85</v>
      </c>
      <c r="D373" s="159" t="s">
        <v>142</v>
      </c>
      <c r="E373" s="160" t="s">
        <v>1010</v>
      </c>
      <c r="F373" s="161" t="s">
        <v>1011</v>
      </c>
      <c r="G373" s="162" t="s">
        <v>153</v>
      </c>
      <c r="H373" s="163">
        <v>5.3659999999999997</v>
      </c>
      <c r="I373" s="164"/>
      <c r="J373" s="165">
        <f t="shared" si="130"/>
        <v>0</v>
      </c>
      <c r="K373" s="166"/>
      <c r="L373" s="30"/>
      <c r="M373" s="167" t="s">
        <v>1</v>
      </c>
      <c r="N373" s="168" t="s">
        <v>40</v>
      </c>
      <c r="O373" s="55"/>
      <c r="P373" s="169">
        <f t="shared" si="131"/>
        <v>0</v>
      </c>
      <c r="Q373" s="169">
        <v>0</v>
      </c>
      <c r="R373" s="169">
        <f t="shared" si="132"/>
        <v>0</v>
      </c>
      <c r="S373" s="169">
        <v>8.3169999999999994E-2</v>
      </c>
      <c r="T373" s="170">
        <f t="shared" si="133"/>
        <v>0.44629021999999996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1" t="s">
        <v>249</v>
      </c>
      <c r="AT373" s="171" t="s">
        <v>142</v>
      </c>
      <c r="AU373" s="171" t="s">
        <v>85</v>
      </c>
      <c r="AY373" s="14" t="s">
        <v>139</v>
      </c>
      <c r="BE373" s="172">
        <f t="shared" si="134"/>
        <v>0</v>
      </c>
      <c r="BF373" s="172">
        <f t="shared" si="135"/>
        <v>0</v>
      </c>
      <c r="BG373" s="172">
        <f t="shared" si="136"/>
        <v>0</v>
      </c>
      <c r="BH373" s="172">
        <f t="shared" si="137"/>
        <v>0</v>
      </c>
      <c r="BI373" s="172">
        <f t="shared" si="138"/>
        <v>0</v>
      </c>
      <c r="BJ373" s="14" t="s">
        <v>83</v>
      </c>
      <c r="BK373" s="172">
        <f t="shared" si="139"/>
        <v>0</v>
      </c>
      <c r="BL373" s="14" t="s">
        <v>249</v>
      </c>
      <c r="BM373" s="171" t="s">
        <v>1012</v>
      </c>
    </row>
    <row r="374" spans="1:65" s="2" customFormat="1" ht="21.75" customHeight="1">
      <c r="A374" s="29"/>
      <c r="B374" s="158"/>
      <c r="C374" s="159" t="s">
        <v>1013</v>
      </c>
      <c r="D374" s="159" t="s">
        <v>142</v>
      </c>
      <c r="E374" s="160" t="s">
        <v>1014</v>
      </c>
      <c r="F374" s="161" t="s">
        <v>1015</v>
      </c>
      <c r="G374" s="162" t="s">
        <v>153</v>
      </c>
      <c r="H374" s="163">
        <v>5.3659999999999997</v>
      </c>
      <c r="I374" s="164"/>
      <c r="J374" s="165">
        <f t="shared" si="130"/>
        <v>0</v>
      </c>
      <c r="K374" s="166"/>
      <c r="L374" s="30"/>
      <c r="M374" s="167" t="s">
        <v>1</v>
      </c>
      <c r="N374" s="168" t="s">
        <v>40</v>
      </c>
      <c r="O374" s="55"/>
      <c r="P374" s="169">
        <f t="shared" si="131"/>
        <v>0</v>
      </c>
      <c r="Q374" s="169">
        <v>6.3E-3</v>
      </c>
      <c r="R374" s="169">
        <f t="shared" si="132"/>
        <v>3.3805799999999997E-2</v>
      </c>
      <c r="S374" s="169">
        <v>0</v>
      </c>
      <c r="T374" s="170">
        <f t="shared" si="13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1" t="s">
        <v>249</v>
      </c>
      <c r="AT374" s="171" t="s">
        <v>142</v>
      </c>
      <c r="AU374" s="171" t="s">
        <v>85</v>
      </c>
      <c r="AY374" s="14" t="s">
        <v>139</v>
      </c>
      <c r="BE374" s="172">
        <f t="shared" si="134"/>
        <v>0</v>
      </c>
      <c r="BF374" s="172">
        <f t="shared" si="135"/>
        <v>0</v>
      </c>
      <c r="BG374" s="172">
        <f t="shared" si="136"/>
        <v>0</v>
      </c>
      <c r="BH374" s="172">
        <f t="shared" si="137"/>
        <v>0</v>
      </c>
      <c r="BI374" s="172">
        <f t="shared" si="138"/>
        <v>0</v>
      </c>
      <c r="BJ374" s="14" t="s">
        <v>83</v>
      </c>
      <c r="BK374" s="172">
        <f t="shared" si="139"/>
        <v>0</v>
      </c>
      <c r="BL374" s="14" t="s">
        <v>249</v>
      </c>
      <c r="BM374" s="171" t="s">
        <v>1016</v>
      </c>
    </row>
    <row r="375" spans="1:65" s="2" customFormat="1" ht="21.75" customHeight="1">
      <c r="A375" s="29"/>
      <c r="B375" s="158"/>
      <c r="C375" s="173" t="s">
        <v>1017</v>
      </c>
      <c r="D375" s="173" t="s">
        <v>217</v>
      </c>
      <c r="E375" s="174" t="s">
        <v>1018</v>
      </c>
      <c r="F375" s="175" t="s">
        <v>1019</v>
      </c>
      <c r="G375" s="176" t="s">
        <v>153</v>
      </c>
      <c r="H375" s="177">
        <v>5.9020000000000001</v>
      </c>
      <c r="I375" s="178"/>
      <c r="J375" s="179">
        <f t="shared" si="130"/>
        <v>0</v>
      </c>
      <c r="K375" s="180"/>
      <c r="L375" s="181"/>
      <c r="M375" s="182" t="s">
        <v>1</v>
      </c>
      <c r="N375" s="183" t="s">
        <v>40</v>
      </c>
      <c r="O375" s="55"/>
      <c r="P375" s="169">
        <f t="shared" si="131"/>
        <v>0</v>
      </c>
      <c r="Q375" s="169">
        <v>1.7999999999999999E-2</v>
      </c>
      <c r="R375" s="169">
        <f t="shared" si="132"/>
        <v>0.106236</v>
      </c>
      <c r="S375" s="169">
        <v>0</v>
      </c>
      <c r="T375" s="170">
        <f t="shared" si="13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1" t="s">
        <v>421</v>
      </c>
      <c r="AT375" s="171" t="s">
        <v>217</v>
      </c>
      <c r="AU375" s="171" t="s">
        <v>85</v>
      </c>
      <c r="AY375" s="14" t="s">
        <v>139</v>
      </c>
      <c r="BE375" s="172">
        <f t="shared" si="134"/>
        <v>0</v>
      </c>
      <c r="BF375" s="172">
        <f t="shared" si="135"/>
        <v>0</v>
      </c>
      <c r="BG375" s="172">
        <f t="shared" si="136"/>
        <v>0</v>
      </c>
      <c r="BH375" s="172">
        <f t="shared" si="137"/>
        <v>0</v>
      </c>
      <c r="BI375" s="172">
        <f t="shared" si="138"/>
        <v>0</v>
      </c>
      <c r="BJ375" s="14" t="s">
        <v>83</v>
      </c>
      <c r="BK375" s="172">
        <f t="shared" si="139"/>
        <v>0</v>
      </c>
      <c r="BL375" s="14" t="s">
        <v>249</v>
      </c>
      <c r="BM375" s="171" t="s">
        <v>1020</v>
      </c>
    </row>
    <row r="376" spans="1:65" s="2" customFormat="1" ht="21.75" customHeight="1">
      <c r="A376" s="29"/>
      <c r="B376" s="158"/>
      <c r="C376" s="159" t="s">
        <v>1021</v>
      </c>
      <c r="D376" s="159" t="s">
        <v>142</v>
      </c>
      <c r="E376" s="160" t="s">
        <v>1022</v>
      </c>
      <c r="F376" s="161" t="s">
        <v>1023</v>
      </c>
      <c r="G376" s="162" t="s">
        <v>153</v>
      </c>
      <c r="H376" s="163">
        <v>5.3659999999999997</v>
      </c>
      <c r="I376" s="164"/>
      <c r="J376" s="165">
        <f t="shared" si="130"/>
        <v>0</v>
      </c>
      <c r="K376" s="166"/>
      <c r="L376" s="30"/>
      <c r="M376" s="167" t="s">
        <v>1</v>
      </c>
      <c r="N376" s="168" t="s">
        <v>40</v>
      </c>
      <c r="O376" s="55"/>
      <c r="P376" s="169">
        <f t="shared" si="131"/>
        <v>0</v>
      </c>
      <c r="Q376" s="169">
        <v>0</v>
      </c>
      <c r="R376" s="169">
        <f t="shared" si="132"/>
        <v>0</v>
      </c>
      <c r="S376" s="169">
        <v>0</v>
      </c>
      <c r="T376" s="170">
        <f t="shared" si="13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1" t="s">
        <v>249</v>
      </c>
      <c r="AT376" s="171" t="s">
        <v>142</v>
      </c>
      <c r="AU376" s="171" t="s">
        <v>85</v>
      </c>
      <c r="AY376" s="14" t="s">
        <v>139</v>
      </c>
      <c r="BE376" s="172">
        <f t="shared" si="134"/>
        <v>0</v>
      </c>
      <c r="BF376" s="172">
        <f t="shared" si="135"/>
        <v>0</v>
      </c>
      <c r="BG376" s="172">
        <f t="shared" si="136"/>
        <v>0</v>
      </c>
      <c r="BH376" s="172">
        <f t="shared" si="137"/>
        <v>0</v>
      </c>
      <c r="BI376" s="172">
        <f t="shared" si="138"/>
        <v>0</v>
      </c>
      <c r="BJ376" s="14" t="s">
        <v>83</v>
      </c>
      <c r="BK376" s="172">
        <f t="shared" si="139"/>
        <v>0</v>
      </c>
      <c r="BL376" s="14" t="s">
        <v>249</v>
      </c>
      <c r="BM376" s="171" t="s">
        <v>1024</v>
      </c>
    </row>
    <row r="377" spans="1:65" s="2" customFormat="1" ht="21.75" customHeight="1">
      <c r="A377" s="29"/>
      <c r="B377" s="158"/>
      <c r="C377" s="159" t="s">
        <v>1025</v>
      </c>
      <c r="D377" s="159" t="s">
        <v>142</v>
      </c>
      <c r="E377" s="160" t="s">
        <v>1026</v>
      </c>
      <c r="F377" s="161" t="s">
        <v>1027</v>
      </c>
      <c r="G377" s="162" t="s">
        <v>153</v>
      </c>
      <c r="H377" s="163">
        <v>5.3659999999999997</v>
      </c>
      <c r="I377" s="164"/>
      <c r="J377" s="165">
        <f t="shared" si="130"/>
        <v>0</v>
      </c>
      <c r="K377" s="166"/>
      <c r="L377" s="30"/>
      <c r="M377" s="167" t="s">
        <v>1</v>
      </c>
      <c r="N377" s="168" t="s">
        <v>40</v>
      </c>
      <c r="O377" s="55"/>
      <c r="P377" s="169">
        <f t="shared" si="131"/>
        <v>0</v>
      </c>
      <c r="Q377" s="169">
        <v>1.5E-3</v>
      </c>
      <c r="R377" s="169">
        <f t="shared" si="132"/>
        <v>8.0489999999999989E-3</v>
      </c>
      <c r="S377" s="169">
        <v>0</v>
      </c>
      <c r="T377" s="170">
        <f t="shared" si="13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1" t="s">
        <v>249</v>
      </c>
      <c r="AT377" s="171" t="s">
        <v>142</v>
      </c>
      <c r="AU377" s="171" t="s">
        <v>85</v>
      </c>
      <c r="AY377" s="14" t="s">
        <v>139</v>
      </c>
      <c r="BE377" s="172">
        <f t="shared" si="134"/>
        <v>0</v>
      </c>
      <c r="BF377" s="172">
        <f t="shared" si="135"/>
        <v>0</v>
      </c>
      <c r="BG377" s="172">
        <f t="shared" si="136"/>
        <v>0</v>
      </c>
      <c r="BH377" s="172">
        <f t="shared" si="137"/>
        <v>0</v>
      </c>
      <c r="BI377" s="172">
        <f t="shared" si="138"/>
        <v>0</v>
      </c>
      <c r="BJ377" s="14" t="s">
        <v>83</v>
      </c>
      <c r="BK377" s="172">
        <f t="shared" si="139"/>
        <v>0</v>
      </c>
      <c r="BL377" s="14" t="s">
        <v>249</v>
      </c>
      <c r="BM377" s="171" t="s">
        <v>1028</v>
      </c>
    </row>
    <row r="378" spans="1:65" s="2" customFormat="1" ht="16.5" customHeight="1">
      <c r="A378" s="29"/>
      <c r="B378" s="158"/>
      <c r="C378" s="159" t="s">
        <v>1029</v>
      </c>
      <c r="D378" s="159" t="s">
        <v>142</v>
      </c>
      <c r="E378" s="160" t="s">
        <v>1030</v>
      </c>
      <c r="F378" s="161" t="s">
        <v>1031</v>
      </c>
      <c r="G378" s="162" t="s">
        <v>214</v>
      </c>
      <c r="H378" s="163">
        <v>11.55</v>
      </c>
      <c r="I378" s="164"/>
      <c r="J378" s="165">
        <f t="shared" si="130"/>
        <v>0</v>
      </c>
      <c r="K378" s="166"/>
      <c r="L378" s="30"/>
      <c r="M378" s="167" t="s">
        <v>1</v>
      </c>
      <c r="N378" s="168" t="s">
        <v>40</v>
      </c>
      <c r="O378" s="55"/>
      <c r="P378" s="169">
        <f t="shared" si="131"/>
        <v>0</v>
      </c>
      <c r="Q378" s="169">
        <v>3.0000000000000001E-5</v>
      </c>
      <c r="R378" s="169">
        <f t="shared" si="132"/>
        <v>3.4650000000000002E-4</v>
      </c>
      <c r="S378" s="169">
        <v>0</v>
      </c>
      <c r="T378" s="170">
        <f t="shared" si="13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1" t="s">
        <v>249</v>
      </c>
      <c r="AT378" s="171" t="s">
        <v>142</v>
      </c>
      <c r="AU378" s="171" t="s">
        <v>85</v>
      </c>
      <c r="AY378" s="14" t="s">
        <v>139</v>
      </c>
      <c r="BE378" s="172">
        <f t="shared" si="134"/>
        <v>0</v>
      </c>
      <c r="BF378" s="172">
        <f t="shared" si="135"/>
        <v>0</v>
      </c>
      <c r="BG378" s="172">
        <f t="shared" si="136"/>
        <v>0</v>
      </c>
      <c r="BH378" s="172">
        <f t="shared" si="137"/>
        <v>0</v>
      </c>
      <c r="BI378" s="172">
        <f t="shared" si="138"/>
        <v>0</v>
      </c>
      <c r="BJ378" s="14" t="s">
        <v>83</v>
      </c>
      <c r="BK378" s="172">
        <f t="shared" si="139"/>
        <v>0</v>
      </c>
      <c r="BL378" s="14" t="s">
        <v>249</v>
      </c>
      <c r="BM378" s="171" t="s">
        <v>1032</v>
      </c>
    </row>
    <row r="379" spans="1:65" s="2" customFormat="1" ht="16.5" customHeight="1">
      <c r="A379" s="29"/>
      <c r="B379" s="158"/>
      <c r="C379" s="159" t="s">
        <v>1033</v>
      </c>
      <c r="D379" s="159" t="s">
        <v>142</v>
      </c>
      <c r="E379" s="160" t="s">
        <v>1034</v>
      </c>
      <c r="F379" s="161" t="s">
        <v>1035</v>
      </c>
      <c r="G379" s="162" t="s">
        <v>169</v>
      </c>
      <c r="H379" s="163">
        <v>12.6</v>
      </c>
      <c r="I379" s="164"/>
      <c r="J379" s="165">
        <f t="shared" si="130"/>
        <v>0</v>
      </c>
      <c r="K379" s="166"/>
      <c r="L379" s="30"/>
      <c r="M379" s="167" t="s">
        <v>1</v>
      </c>
      <c r="N379" s="168" t="s">
        <v>40</v>
      </c>
      <c r="O379" s="55"/>
      <c r="P379" s="169">
        <f t="shared" si="131"/>
        <v>0</v>
      </c>
      <c r="Q379" s="169">
        <v>0</v>
      </c>
      <c r="R379" s="169">
        <f t="shared" si="132"/>
        <v>0</v>
      </c>
      <c r="S379" s="169">
        <v>0</v>
      </c>
      <c r="T379" s="170">
        <f t="shared" si="13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1" t="s">
        <v>249</v>
      </c>
      <c r="AT379" s="171" t="s">
        <v>142</v>
      </c>
      <c r="AU379" s="171" t="s">
        <v>85</v>
      </c>
      <c r="AY379" s="14" t="s">
        <v>139</v>
      </c>
      <c r="BE379" s="172">
        <f t="shared" si="134"/>
        <v>0</v>
      </c>
      <c r="BF379" s="172">
        <f t="shared" si="135"/>
        <v>0</v>
      </c>
      <c r="BG379" s="172">
        <f t="shared" si="136"/>
        <v>0</v>
      </c>
      <c r="BH379" s="172">
        <f t="shared" si="137"/>
        <v>0</v>
      </c>
      <c r="BI379" s="172">
        <f t="shared" si="138"/>
        <v>0</v>
      </c>
      <c r="BJ379" s="14" t="s">
        <v>83</v>
      </c>
      <c r="BK379" s="172">
        <f t="shared" si="139"/>
        <v>0</v>
      </c>
      <c r="BL379" s="14" t="s">
        <v>249</v>
      </c>
      <c r="BM379" s="171" t="s">
        <v>1036</v>
      </c>
    </row>
    <row r="380" spans="1:65" s="2" customFormat="1" ht="16.5" customHeight="1">
      <c r="A380" s="29"/>
      <c r="B380" s="158"/>
      <c r="C380" s="159" t="s">
        <v>421</v>
      </c>
      <c r="D380" s="159" t="s">
        <v>142</v>
      </c>
      <c r="E380" s="160" t="s">
        <v>1037</v>
      </c>
      <c r="F380" s="161" t="s">
        <v>1038</v>
      </c>
      <c r="G380" s="162" t="s">
        <v>214</v>
      </c>
      <c r="H380" s="163">
        <v>3.99</v>
      </c>
      <c r="I380" s="164"/>
      <c r="J380" s="165">
        <f t="shared" si="130"/>
        <v>0</v>
      </c>
      <c r="K380" s="166"/>
      <c r="L380" s="30"/>
      <c r="M380" s="167" t="s">
        <v>1</v>
      </c>
      <c r="N380" s="168" t="s">
        <v>40</v>
      </c>
      <c r="O380" s="55"/>
      <c r="P380" s="169">
        <f t="shared" si="131"/>
        <v>0</v>
      </c>
      <c r="Q380" s="169">
        <v>2.7999999999999998E-4</v>
      </c>
      <c r="R380" s="169">
        <f t="shared" si="132"/>
        <v>1.1172000000000001E-3</v>
      </c>
      <c r="S380" s="169">
        <v>0</v>
      </c>
      <c r="T380" s="170">
        <f t="shared" si="13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1" t="s">
        <v>249</v>
      </c>
      <c r="AT380" s="171" t="s">
        <v>142</v>
      </c>
      <c r="AU380" s="171" t="s">
        <v>85</v>
      </c>
      <c r="AY380" s="14" t="s">
        <v>139</v>
      </c>
      <c r="BE380" s="172">
        <f t="shared" si="134"/>
        <v>0</v>
      </c>
      <c r="BF380" s="172">
        <f t="shared" si="135"/>
        <v>0</v>
      </c>
      <c r="BG380" s="172">
        <f t="shared" si="136"/>
        <v>0</v>
      </c>
      <c r="BH380" s="172">
        <f t="shared" si="137"/>
        <v>0</v>
      </c>
      <c r="BI380" s="172">
        <f t="shared" si="138"/>
        <v>0</v>
      </c>
      <c r="BJ380" s="14" t="s">
        <v>83</v>
      </c>
      <c r="BK380" s="172">
        <f t="shared" si="139"/>
        <v>0</v>
      </c>
      <c r="BL380" s="14" t="s">
        <v>249</v>
      </c>
      <c r="BM380" s="171" t="s">
        <v>1039</v>
      </c>
    </row>
    <row r="381" spans="1:65" s="2" customFormat="1" ht="16.5" customHeight="1">
      <c r="A381" s="29"/>
      <c r="B381" s="158"/>
      <c r="C381" s="159" t="s">
        <v>1040</v>
      </c>
      <c r="D381" s="159" t="s">
        <v>142</v>
      </c>
      <c r="E381" s="160" t="s">
        <v>1041</v>
      </c>
      <c r="F381" s="161" t="s">
        <v>1042</v>
      </c>
      <c r="G381" s="162" t="s">
        <v>214</v>
      </c>
      <c r="H381" s="163">
        <v>9.2240000000000002</v>
      </c>
      <c r="I381" s="164"/>
      <c r="J381" s="165">
        <f t="shared" si="130"/>
        <v>0</v>
      </c>
      <c r="K381" s="166"/>
      <c r="L381" s="30"/>
      <c r="M381" s="167" t="s">
        <v>1</v>
      </c>
      <c r="N381" s="168" t="s">
        <v>40</v>
      </c>
      <c r="O381" s="55"/>
      <c r="P381" s="169">
        <f t="shared" si="131"/>
        <v>0</v>
      </c>
      <c r="Q381" s="169">
        <v>3.2000000000000003E-4</v>
      </c>
      <c r="R381" s="169">
        <f t="shared" si="132"/>
        <v>2.9516800000000004E-3</v>
      </c>
      <c r="S381" s="169">
        <v>0</v>
      </c>
      <c r="T381" s="170">
        <f t="shared" si="13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1" t="s">
        <v>249</v>
      </c>
      <c r="AT381" s="171" t="s">
        <v>142</v>
      </c>
      <c r="AU381" s="171" t="s">
        <v>85</v>
      </c>
      <c r="AY381" s="14" t="s">
        <v>139</v>
      </c>
      <c r="BE381" s="172">
        <f t="shared" si="134"/>
        <v>0</v>
      </c>
      <c r="BF381" s="172">
        <f t="shared" si="135"/>
        <v>0</v>
      </c>
      <c r="BG381" s="172">
        <f t="shared" si="136"/>
        <v>0</v>
      </c>
      <c r="BH381" s="172">
        <f t="shared" si="137"/>
        <v>0</v>
      </c>
      <c r="BI381" s="172">
        <f t="shared" si="138"/>
        <v>0</v>
      </c>
      <c r="BJ381" s="14" t="s">
        <v>83</v>
      </c>
      <c r="BK381" s="172">
        <f t="shared" si="139"/>
        <v>0</v>
      </c>
      <c r="BL381" s="14" t="s">
        <v>249</v>
      </c>
      <c r="BM381" s="171" t="s">
        <v>1043</v>
      </c>
    </row>
    <row r="382" spans="1:65" s="2" customFormat="1" ht="21.75" customHeight="1">
      <c r="A382" s="29"/>
      <c r="B382" s="158"/>
      <c r="C382" s="159" t="s">
        <v>1044</v>
      </c>
      <c r="D382" s="159" t="s">
        <v>142</v>
      </c>
      <c r="E382" s="160" t="s">
        <v>1045</v>
      </c>
      <c r="F382" s="161" t="s">
        <v>1046</v>
      </c>
      <c r="G382" s="162" t="s">
        <v>370</v>
      </c>
      <c r="H382" s="163">
        <v>0.18</v>
      </c>
      <c r="I382" s="164"/>
      <c r="J382" s="165">
        <f t="shared" si="130"/>
        <v>0</v>
      </c>
      <c r="K382" s="166"/>
      <c r="L382" s="30"/>
      <c r="M382" s="167" t="s">
        <v>1</v>
      </c>
      <c r="N382" s="168" t="s">
        <v>40</v>
      </c>
      <c r="O382" s="55"/>
      <c r="P382" s="169">
        <f t="shared" si="131"/>
        <v>0</v>
      </c>
      <c r="Q382" s="169">
        <v>0</v>
      </c>
      <c r="R382" s="169">
        <f t="shared" si="132"/>
        <v>0</v>
      </c>
      <c r="S382" s="169">
        <v>0</v>
      </c>
      <c r="T382" s="170">
        <f t="shared" si="13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1" t="s">
        <v>249</v>
      </c>
      <c r="AT382" s="171" t="s">
        <v>142</v>
      </c>
      <c r="AU382" s="171" t="s">
        <v>85</v>
      </c>
      <c r="AY382" s="14" t="s">
        <v>139</v>
      </c>
      <c r="BE382" s="172">
        <f t="shared" si="134"/>
        <v>0</v>
      </c>
      <c r="BF382" s="172">
        <f t="shared" si="135"/>
        <v>0</v>
      </c>
      <c r="BG382" s="172">
        <f t="shared" si="136"/>
        <v>0</v>
      </c>
      <c r="BH382" s="172">
        <f t="shared" si="137"/>
        <v>0</v>
      </c>
      <c r="BI382" s="172">
        <f t="shared" si="138"/>
        <v>0</v>
      </c>
      <c r="BJ382" s="14" t="s">
        <v>83</v>
      </c>
      <c r="BK382" s="172">
        <f t="shared" si="139"/>
        <v>0</v>
      </c>
      <c r="BL382" s="14" t="s">
        <v>249</v>
      </c>
      <c r="BM382" s="171" t="s">
        <v>1047</v>
      </c>
    </row>
    <row r="383" spans="1:65" s="12" customFormat="1" ht="22.9" customHeight="1">
      <c r="B383" s="145"/>
      <c r="D383" s="146" t="s">
        <v>74</v>
      </c>
      <c r="E383" s="156" t="s">
        <v>1048</v>
      </c>
      <c r="F383" s="156" t="s">
        <v>1049</v>
      </c>
      <c r="I383" s="148"/>
      <c r="J383" s="157">
        <f>BK383</f>
        <v>0</v>
      </c>
      <c r="L383" s="145"/>
      <c r="M383" s="150"/>
      <c r="N383" s="151"/>
      <c r="O383" s="151"/>
      <c r="P383" s="152">
        <f>SUM(P384:P399)</f>
        <v>0</v>
      </c>
      <c r="Q383" s="151"/>
      <c r="R383" s="152">
        <f>SUM(R384:R399)</f>
        <v>0.43705746000000006</v>
      </c>
      <c r="S383" s="151"/>
      <c r="T383" s="153">
        <f>SUM(T384:T399)</f>
        <v>1.9348099999999999</v>
      </c>
      <c r="AR383" s="146" t="s">
        <v>85</v>
      </c>
      <c r="AT383" s="154" t="s">
        <v>74</v>
      </c>
      <c r="AU383" s="154" t="s">
        <v>83</v>
      </c>
      <c r="AY383" s="146" t="s">
        <v>139</v>
      </c>
      <c r="BK383" s="155">
        <f>SUM(BK384:BK399)</f>
        <v>0</v>
      </c>
    </row>
    <row r="384" spans="1:65" s="2" customFormat="1" ht="16.5" customHeight="1">
      <c r="A384" s="29"/>
      <c r="B384" s="158"/>
      <c r="C384" s="159" t="s">
        <v>1050</v>
      </c>
      <c r="D384" s="159" t="s">
        <v>142</v>
      </c>
      <c r="E384" s="160" t="s">
        <v>1051</v>
      </c>
      <c r="F384" s="161" t="s">
        <v>1052</v>
      </c>
      <c r="G384" s="162" t="s">
        <v>153</v>
      </c>
      <c r="H384" s="163">
        <v>21.623000000000001</v>
      </c>
      <c r="I384" s="164"/>
      <c r="J384" s="165">
        <f t="shared" ref="J384:J399" si="140">ROUND(I384*H384,2)</f>
        <v>0</v>
      </c>
      <c r="K384" s="166"/>
      <c r="L384" s="30"/>
      <c r="M384" s="167" t="s">
        <v>1</v>
      </c>
      <c r="N384" s="168" t="s">
        <v>40</v>
      </c>
      <c r="O384" s="55"/>
      <c r="P384" s="169">
        <f t="shared" ref="P384:P399" si="141">O384*H384</f>
        <v>0</v>
      </c>
      <c r="Q384" s="169">
        <v>0</v>
      </c>
      <c r="R384" s="169">
        <f t="shared" ref="R384:R399" si="142">Q384*H384</f>
        <v>0</v>
      </c>
      <c r="S384" s="169">
        <v>0</v>
      </c>
      <c r="T384" s="170">
        <f t="shared" ref="T384:T399" si="143"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1" t="s">
        <v>249</v>
      </c>
      <c r="AT384" s="171" t="s">
        <v>142</v>
      </c>
      <c r="AU384" s="171" t="s">
        <v>85</v>
      </c>
      <c r="AY384" s="14" t="s">
        <v>139</v>
      </c>
      <c r="BE384" s="172">
        <f t="shared" ref="BE384:BE399" si="144">IF(N384="základní",J384,0)</f>
        <v>0</v>
      </c>
      <c r="BF384" s="172">
        <f t="shared" ref="BF384:BF399" si="145">IF(N384="snížená",J384,0)</f>
        <v>0</v>
      </c>
      <c r="BG384" s="172">
        <f t="shared" ref="BG384:BG399" si="146">IF(N384="zákl. přenesená",J384,0)</f>
        <v>0</v>
      </c>
      <c r="BH384" s="172">
        <f t="shared" ref="BH384:BH399" si="147">IF(N384="sníž. přenesená",J384,0)</f>
        <v>0</v>
      </c>
      <c r="BI384" s="172">
        <f t="shared" ref="BI384:BI399" si="148">IF(N384="nulová",J384,0)</f>
        <v>0</v>
      </c>
      <c r="BJ384" s="14" t="s">
        <v>83</v>
      </c>
      <c r="BK384" s="172">
        <f t="shared" ref="BK384:BK399" si="149">ROUND(I384*H384,2)</f>
        <v>0</v>
      </c>
      <c r="BL384" s="14" t="s">
        <v>249</v>
      </c>
      <c r="BM384" s="171" t="s">
        <v>1053</v>
      </c>
    </row>
    <row r="385" spans="1:65" s="2" customFormat="1" ht="16.5" customHeight="1">
      <c r="A385" s="29"/>
      <c r="B385" s="158"/>
      <c r="C385" s="159" t="s">
        <v>1054</v>
      </c>
      <c r="D385" s="159" t="s">
        <v>142</v>
      </c>
      <c r="E385" s="160" t="s">
        <v>1055</v>
      </c>
      <c r="F385" s="161" t="s">
        <v>1056</v>
      </c>
      <c r="G385" s="162" t="s">
        <v>153</v>
      </c>
      <c r="H385" s="163">
        <v>19.657</v>
      </c>
      <c r="I385" s="164"/>
      <c r="J385" s="165">
        <f t="shared" si="140"/>
        <v>0</v>
      </c>
      <c r="K385" s="166"/>
      <c r="L385" s="30"/>
      <c r="M385" s="167" t="s">
        <v>1</v>
      </c>
      <c r="N385" s="168" t="s">
        <v>40</v>
      </c>
      <c r="O385" s="55"/>
      <c r="P385" s="169">
        <f t="shared" si="141"/>
        <v>0</v>
      </c>
      <c r="Q385" s="169">
        <v>2.9999999999999997E-4</v>
      </c>
      <c r="R385" s="169">
        <f t="shared" si="142"/>
        <v>5.8970999999999997E-3</v>
      </c>
      <c r="S385" s="169">
        <v>0</v>
      </c>
      <c r="T385" s="170">
        <f t="shared" si="14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1" t="s">
        <v>249</v>
      </c>
      <c r="AT385" s="171" t="s">
        <v>142</v>
      </c>
      <c r="AU385" s="171" t="s">
        <v>85</v>
      </c>
      <c r="AY385" s="14" t="s">
        <v>139</v>
      </c>
      <c r="BE385" s="172">
        <f t="shared" si="144"/>
        <v>0</v>
      </c>
      <c r="BF385" s="172">
        <f t="shared" si="145"/>
        <v>0</v>
      </c>
      <c r="BG385" s="172">
        <f t="shared" si="146"/>
        <v>0</v>
      </c>
      <c r="BH385" s="172">
        <f t="shared" si="147"/>
        <v>0</v>
      </c>
      <c r="BI385" s="172">
        <f t="shared" si="148"/>
        <v>0</v>
      </c>
      <c r="BJ385" s="14" t="s">
        <v>83</v>
      </c>
      <c r="BK385" s="172">
        <f t="shared" si="149"/>
        <v>0</v>
      </c>
      <c r="BL385" s="14" t="s">
        <v>249</v>
      </c>
      <c r="BM385" s="171" t="s">
        <v>1057</v>
      </c>
    </row>
    <row r="386" spans="1:65" s="2" customFormat="1" ht="21.75" customHeight="1">
      <c r="A386" s="29"/>
      <c r="B386" s="158"/>
      <c r="C386" s="159" t="s">
        <v>1058</v>
      </c>
      <c r="D386" s="159" t="s">
        <v>142</v>
      </c>
      <c r="E386" s="160" t="s">
        <v>1059</v>
      </c>
      <c r="F386" s="161" t="s">
        <v>1060</v>
      </c>
      <c r="G386" s="162" t="s">
        <v>153</v>
      </c>
      <c r="H386" s="163">
        <v>19.657</v>
      </c>
      <c r="I386" s="164"/>
      <c r="J386" s="165">
        <f t="shared" si="140"/>
        <v>0</v>
      </c>
      <c r="K386" s="166"/>
      <c r="L386" s="30"/>
      <c r="M386" s="167" t="s">
        <v>1</v>
      </c>
      <c r="N386" s="168" t="s">
        <v>40</v>
      </c>
      <c r="O386" s="55"/>
      <c r="P386" s="169">
        <f t="shared" si="141"/>
        <v>0</v>
      </c>
      <c r="Q386" s="169">
        <v>1.5E-3</v>
      </c>
      <c r="R386" s="169">
        <f t="shared" si="142"/>
        <v>2.9485500000000001E-2</v>
      </c>
      <c r="S386" s="169">
        <v>0</v>
      </c>
      <c r="T386" s="170">
        <f t="shared" si="14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1" t="s">
        <v>249</v>
      </c>
      <c r="AT386" s="171" t="s">
        <v>142</v>
      </c>
      <c r="AU386" s="171" t="s">
        <v>85</v>
      </c>
      <c r="AY386" s="14" t="s">
        <v>139</v>
      </c>
      <c r="BE386" s="172">
        <f t="shared" si="144"/>
        <v>0</v>
      </c>
      <c r="BF386" s="172">
        <f t="shared" si="145"/>
        <v>0</v>
      </c>
      <c r="BG386" s="172">
        <f t="shared" si="146"/>
        <v>0</v>
      </c>
      <c r="BH386" s="172">
        <f t="shared" si="147"/>
        <v>0</v>
      </c>
      <c r="BI386" s="172">
        <f t="shared" si="148"/>
        <v>0</v>
      </c>
      <c r="BJ386" s="14" t="s">
        <v>83</v>
      </c>
      <c r="BK386" s="172">
        <f t="shared" si="149"/>
        <v>0</v>
      </c>
      <c r="BL386" s="14" t="s">
        <v>249</v>
      </c>
      <c r="BM386" s="171" t="s">
        <v>1061</v>
      </c>
    </row>
    <row r="387" spans="1:65" s="2" customFormat="1" ht="21.75" customHeight="1">
      <c r="A387" s="29"/>
      <c r="B387" s="158"/>
      <c r="C387" s="159" t="s">
        <v>1062</v>
      </c>
      <c r="D387" s="159" t="s">
        <v>142</v>
      </c>
      <c r="E387" s="160" t="s">
        <v>1063</v>
      </c>
      <c r="F387" s="161" t="s">
        <v>1064</v>
      </c>
      <c r="G387" s="162" t="s">
        <v>214</v>
      </c>
      <c r="H387" s="163">
        <v>13.2</v>
      </c>
      <c r="I387" s="164"/>
      <c r="J387" s="165">
        <f t="shared" si="140"/>
        <v>0</v>
      </c>
      <c r="K387" s="166"/>
      <c r="L387" s="30"/>
      <c r="M387" s="167" t="s">
        <v>1</v>
      </c>
      <c r="N387" s="168" t="s">
        <v>40</v>
      </c>
      <c r="O387" s="55"/>
      <c r="P387" s="169">
        <f t="shared" si="141"/>
        <v>0</v>
      </c>
      <c r="Q387" s="169">
        <v>2.7999999999999998E-4</v>
      </c>
      <c r="R387" s="169">
        <f t="shared" si="142"/>
        <v>3.6959999999999996E-3</v>
      </c>
      <c r="S387" s="169">
        <v>0</v>
      </c>
      <c r="T387" s="170">
        <f t="shared" si="14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1" t="s">
        <v>249</v>
      </c>
      <c r="AT387" s="171" t="s">
        <v>142</v>
      </c>
      <c r="AU387" s="171" t="s">
        <v>85</v>
      </c>
      <c r="AY387" s="14" t="s">
        <v>139</v>
      </c>
      <c r="BE387" s="172">
        <f t="shared" si="144"/>
        <v>0</v>
      </c>
      <c r="BF387" s="172">
        <f t="shared" si="145"/>
        <v>0</v>
      </c>
      <c r="BG387" s="172">
        <f t="shared" si="146"/>
        <v>0</v>
      </c>
      <c r="BH387" s="172">
        <f t="shared" si="147"/>
        <v>0</v>
      </c>
      <c r="BI387" s="172">
        <f t="shared" si="148"/>
        <v>0</v>
      </c>
      <c r="BJ387" s="14" t="s">
        <v>83</v>
      </c>
      <c r="BK387" s="172">
        <f t="shared" si="149"/>
        <v>0</v>
      </c>
      <c r="BL387" s="14" t="s">
        <v>249</v>
      </c>
      <c r="BM387" s="171" t="s">
        <v>1065</v>
      </c>
    </row>
    <row r="388" spans="1:65" s="2" customFormat="1" ht="21.75" customHeight="1">
      <c r="A388" s="29"/>
      <c r="B388" s="158"/>
      <c r="C388" s="159" t="s">
        <v>83</v>
      </c>
      <c r="D388" s="159" t="s">
        <v>142</v>
      </c>
      <c r="E388" s="160" t="s">
        <v>1066</v>
      </c>
      <c r="F388" s="161" t="s">
        <v>1067</v>
      </c>
      <c r="G388" s="162" t="s">
        <v>153</v>
      </c>
      <c r="H388" s="163">
        <v>23.74</v>
      </c>
      <c r="I388" s="164"/>
      <c r="J388" s="165">
        <f t="shared" si="140"/>
        <v>0</v>
      </c>
      <c r="K388" s="166"/>
      <c r="L388" s="30"/>
      <c r="M388" s="167" t="s">
        <v>1</v>
      </c>
      <c r="N388" s="168" t="s">
        <v>40</v>
      </c>
      <c r="O388" s="55"/>
      <c r="P388" s="169">
        <f t="shared" si="141"/>
        <v>0</v>
      </c>
      <c r="Q388" s="169">
        <v>0</v>
      </c>
      <c r="R388" s="169">
        <f t="shared" si="142"/>
        <v>0</v>
      </c>
      <c r="S388" s="169">
        <v>8.1500000000000003E-2</v>
      </c>
      <c r="T388" s="170">
        <f t="shared" si="143"/>
        <v>1.9348099999999999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1" t="s">
        <v>249</v>
      </c>
      <c r="AT388" s="171" t="s">
        <v>142</v>
      </c>
      <c r="AU388" s="171" t="s">
        <v>85</v>
      </c>
      <c r="AY388" s="14" t="s">
        <v>139</v>
      </c>
      <c r="BE388" s="172">
        <f t="shared" si="144"/>
        <v>0</v>
      </c>
      <c r="BF388" s="172">
        <f t="shared" si="145"/>
        <v>0</v>
      </c>
      <c r="BG388" s="172">
        <f t="shared" si="146"/>
        <v>0</v>
      </c>
      <c r="BH388" s="172">
        <f t="shared" si="147"/>
        <v>0</v>
      </c>
      <c r="BI388" s="172">
        <f t="shared" si="148"/>
        <v>0</v>
      </c>
      <c r="BJ388" s="14" t="s">
        <v>83</v>
      </c>
      <c r="BK388" s="172">
        <f t="shared" si="149"/>
        <v>0</v>
      </c>
      <c r="BL388" s="14" t="s">
        <v>249</v>
      </c>
      <c r="BM388" s="171" t="s">
        <v>1068</v>
      </c>
    </row>
    <row r="389" spans="1:65" s="2" customFormat="1" ht="21.75" customHeight="1">
      <c r="A389" s="29"/>
      <c r="B389" s="158"/>
      <c r="C389" s="159" t="s">
        <v>1069</v>
      </c>
      <c r="D389" s="159" t="s">
        <v>142</v>
      </c>
      <c r="E389" s="160" t="s">
        <v>1070</v>
      </c>
      <c r="F389" s="161" t="s">
        <v>1071</v>
      </c>
      <c r="G389" s="162" t="s">
        <v>153</v>
      </c>
      <c r="H389" s="163">
        <v>19.657</v>
      </c>
      <c r="I389" s="164"/>
      <c r="J389" s="165">
        <f t="shared" si="140"/>
        <v>0</v>
      </c>
      <c r="K389" s="166"/>
      <c r="L389" s="30"/>
      <c r="M389" s="167" t="s">
        <v>1</v>
      </c>
      <c r="N389" s="168" t="s">
        <v>40</v>
      </c>
      <c r="O389" s="55"/>
      <c r="P389" s="169">
        <f t="shared" si="141"/>
        <v>0</v>
      </c>
      <c r="Q389" s="169">
        <v>6.0000000000000001E-3</v>
      </c>
      <c r="R389" s="169">
        <f t="shared" si="142"/>
        <v>0.11794200000000001</v>
      </c>
      <c r="S389" s="169">
        <v>0</v>
      </c>
      <c r="T389" s="170">
        <f t="shared" si="14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1" t="s">
        <v>249</v>
      </c>
      <c r="AT389" s="171" t="s">
        <v>142</v>
      </c>
      <c r="AU389" s="171" t="s">
        <v>85</v>
      </c>
      <c r="AY389" s="14" t="s">
        <v>139</v>
      </c>
      <c r="BE389" s="172">
        <f t="shared" si="144"/>
        <v>0</v>
      </c>
      <c r="BF389" s="172">
        <f t="shared" si="145"/>
        <v>0</v>
      </c>
      <c r="BG389" s="172">
        <f t="shared" si="146"/>
        <v>0</v>
      </c>
      <c r="BH389" s="172">
        <f t="shared" si="147"/>
        <v>0</v>
      </c>
      <c r="BI389" s="172">
        <f t="shared" si="148"/>
        <v>0</v>
      </c>
      <c r="BJ389" s="14" t="s">
        <v>83</v>
      </c>
      <c r="BK389" s="172">
        <f t="shared" si="149"/>
        <v>0</v>
      </c>
      <c r="BL389" s="14" t="s">
        <v>249</v>
      </c>
      <c r="BM389" s="171" t="s">
        <v>1072</v>
      </c>
    </row>
    <row r="390" spans="1:65" s="2" customFormat="1" ht="16.5" customHeight="1">
      <c r="A390" s="29"/>
      <c r="B390" s="158"/>
      <c r="C390" s="173" t="s">
        <v>1073</v>
      </c>
      <c r="D390" s="173" t="s">
        <v>217</v>
      </c>
      <c r="E390" s="174" t="s">
        <v>1074</v>
      </c>
      <c r="F390" s="175" t="s">
        <v>1075</v>
      </c>
      <c r="G390" s="176" t="s">
        <v>153</v>
      </c>
      <c r="H390" s="177">
        <v>21.623000000000001</v>
      </c>
      <c r="I390" s="178"/>
      <c r="J390" s="179">
        <f t="shared" si="140"/>
        <v>0</v>
      </c>
      <c r="K390" s="180"/>
      <c r="L390" s="181"/>
      <c r="M390" s="182" t="s">
        <v>1</v>
      </c>
      <c r="N390" s="183" t="s">
        <v>40</v>
      </c>
      <c r="O390" s="55"/>
      <c r="P390" s="169">
        <f t="shared" si="141"/>
        <v>0</v>
      </c>
      <c r="Q390" s="169">
        <v>1.18E-2</v>
      </c>
      <c r="R390" s="169">
        <f t="shared" si="142"/>
        <v>0.25515140000000003</v>
      </c>
      <c r="S390" s="169">
        <v>0</v>
      </c>
      <c r="T390" s="170">
        <f t="shared" si="14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1" t="s">
        <v>421</v>
      </c>
      <c r="AT390" s="171" t="s">
        <v>217</v>
      </c>
      <c r="AU390" s="171" t="s">
        <v>85</v>
      </c>
      <c r="AY390" s="14" t="s">
        <v>139</v>
      </c>
      <c r="BE390" s="172">
        <f t="shared" si="144"/>
        <v>0</v>
      </c>
      <c r="BF390" s="172">
        <f t="shared" si="145"/>
        <v>0</v>
      </c>
      <c r="BG390" s="172">
        <f t="shared" si="146"/>
        <v>0</v>
      </c>
      <c r="BH390" s="172">
        <f t="shared" si="147"/>
        <v>0</v>
      </c>
      <c r="BI390" s="172">
        <f t="shared" si="148"/>
        <v>0</v>
      </c>
      <c r="BJ390" s="14" t="s">
        <v>83</v>
      </c>
      <c r="BK390" s="172">
        <f t="shared" si="149"/>
        <v>0</v>
      </c>
      <c r="BL390" s="14" t="s">
        <v>249</v>
      </c>
      <c r="BM390" s="171" t="s">
        <v>1076</v>
      </c>
    </row>
    <row r="391" spans="1:65" s="2" customFormat="1" ht="21.75" customHeight="1">
      <c r="A391" s="29"/>
      <c r="B391" s="158"/>
      <c r="C391" s="159" t="s">
        <v>1077</v>
      </c>
      <c r="D391" s="159" t="s">
        <v>142</v>
      </c>
      <c r="E391" s="160" t="s">
        <v>1078</v>
      </c>
      <c r="F391" s="161" t="s">
        <v>1079</v>
      </c>
      <c r="G391" s="162" t="s">
        <v>153</v>
      </c>
      <c r="H391" s="163">
        <v>19.657</v>
      </c>
      <c r="I391" s="164"/>
      <c r="J391" s="165">
        <f t="shared" si="140"/>
        <v>0</v>
      </c>
      <c r="K391" s="166"/>
      <c r="L391" s="30"/>
      <c r="M391" s="167" t="s">
        <v>1</v>
      </c>
      <c r="N391" s="168" t="s">
        <v>40</v>
      </c>
      <c r="O391" s="55"/>
      <c r="P391" s="169">
        <f t="shared" si="141"/>
        <v>0</v>
      </c>
      <c r="Q391" s="169">
        <v>0</v>
      </c>
      <c r="R391" s="169">
        <f t="shared" si="142"/>
        <v>0</v>
      </c>
      <c r="S391" s="169">
        <v>0</v>
      </c>
      <c r="T391" s="170">
        <f t="shared" si="14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1" t="s">
        <v>249</v>
      </c>
      <c r="AT391" s="171" t="s">
        <v>142</v>
      </c>
      <c r="AU391" s="171" t="s">
        <v>85</v>
      </c>
      <c r="AY391" s="14" t="s">
        <v>139</v>
      </c>
      <c r="BE391" s="172">
        <f t="shared" si="144"/>
        <v>0</v>
      </c>
      <c r="BF391" s="172">
        <f t="shared" si="145"/>
        <v>0</v>
      </c>
      <c r="BG391" s="172">
        <f t="shared" si="146"/>
        <v>0</v>
      </c>
      <c r="BH391" s="172">
        <f t="shared" si="147"/>
        <v>0</v>
      </c>
      <c r="BI391" s="172">
        <f t="shared" si="148"/>
        <v>0</v>
      </c>
      <c r="BJ391" s="14" t="s">
        <v>83</v>
      </c>
      <c r="BK391" s="172">
        <f t="shared" si="149"/>
        <v>0</v>
      </c>
      <c r="BL391" s="14" t="s">
        <v>249</v>
      </c>
      <c r="BM391" s="171" t="s">
        <v>1080</v>
      </c>
    </row>
    <row r="392" spans="1:65" s="2" customFormat="1" ht="16.5" customHeight="1">
      <c r="A392" s="29"/>
      <c r="B392" s="158"/>
      <c r="C392" s="159" t="s">
        <v>1081</v>
      </c>
      <c r="D392" s="159" t="s">
        <v>142</v>
      </c>
      <c r="E392" s="160" t="s">
        <v>1082</v>
      </c>
      <c r="F392" s="161" t="s">
        <v>1083</v>
      </c>
      <c r="G392" s="162" t="s">
        <v>214</v>
      </c>
      <c r="H392" s="163">
        <v>9.8290000000000006</v>
      </c>
      <c r="I392" s="164"/>
      <c r="J392" s="165">
        <f t="shared" si="140"/>
        <v>0</v>
      </c>
      <c r="K392" s="166"/>
      <c r="L392" s="30"/>
      <c r="M392" s="167" t="s">
        <v>1</v>
      </c>
      <c r="N392" s="168" t="s">
        <v>40</v>
      </c>
      <c r="O392" s="55"/>
      <c r="P392" s="169">
        <f t="shared" si="141"/>
        <v>0</v>
      </c>
      <c r="Q392" s="169">
        <v>5.0000000000000001E-4</v>
      </c>
      <c r="R392" s="169">
        <f t="shared" si="142"/>
        <v>4.9145000000000005E-3</v>
      </c>
      <c r="S392" s="169">
        <v>0</v>
      </c>
      <c r="T392" s="170">
        <f t="shared" si="14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1" t="s">
        <v>249</v>
      </c>
      <c r="AT392" s="171" t="s">
        <v>142</v>
      </c>
      <c r="AU392" s="171" t="s">
        <v>85</v>
      </c>
      <c r="AY392" s="14" t="s">
        <v>139</v>
      </c>
      <c r="BE392" s="172">
        <f t="shared" si="144"/>
        <v>0</v>
      </c>
      <c r="BF392" s="172">
        <f t="shared" si="145"/>
        <v>0</v>
      </c>
      <c r="BG392" s="172">
        <f t="shared" si="146"/>
        <v>0</v>
      </c>
      <c r="BH392" s="172">
        <f t="shared" si="147"/>
        <v>0</v>
      </c>
      <c r="BI392" s="172">
        <f t="shared" si="148"/>
        <v>0</v>
      </c>
      <c r="BJ392" s="14" t="s">
        <v>83</v>
      </c>
      <c r="BK392" s="172">
        <f t="shared" si="149"/>
        <v>0</v>
      </c>
      <c r="BL392" s="14" t="s">
        <v>249</v>
      </c>
      <c r="BM392" s="171" t="s">
        <v>1084</v>
      </c>
    </row>
    <row r="393" spans="1:65" s="2" customFormat="1" ht="16.5" customHeight="1">
      <c r="A393" s="29"/>
      <c r="B393" s="158"/>
      <c r="C393" s="159" t="s">
        <v>1085</v>
      </c>
      <c r="D393" s="159" t="s">
        <v>142</v>
      </c>
      <c r="E393" s="160" t="s">
        <v>1086</v>
      </c>
      <c r="F393" s="161" t="s">
        <v>1087</v>
      </c>
      <c r="G393" s="162" t="s">
        <v>214</v>
      </c>
      <c r="H393" s="163">
        <v>13.2</v>
      </c>
      <c r="I393" s="164"/>
      <c r="J393" s="165">
        <f t="shared" si="140"/>
        <v>0</v>
      </c>
      <c r="K393" s="166"/>
      <c r="L393" s="30"/>
      <c r="M393" s="167" t="s">
        <v>1</v>
      </c>
      <c r="N393" s="168" t="s">
        <v>40</v>
      </c>
      <c r="O393" s="55"/>
      <c r="P393" s="169">
        <f t="shared" si="141"/>
        <v>0</v>
      </c>
      <c r="Q393" s="169">
        <v>3.0000000000000001E-5</v>
      </c>
      <c r="R393" s="169">
        <f t="shared" si="142"/>
        <v>3.9599999999999998E-4</v>
      </c>
      <c r="S393" s="169">
        <v>0</v>
      </c>
      <c r="T393" s="170">
        <f t="shared" si="14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1" t="s">
        <v>249</v>
      </c>
      <c r="AT393" s="171" t="s">
        <v>142</v>
      </c>
      <c r="AU393" s="171" t="s">
        <v>85</v>
      </c>
      <c r="AY393" s="14" t="s">
        <v>139</v>
      </c>
      <c r="BE393" s="172">
        <f t="shared" si="144"/>
        <v>0</v>
      </c>
      <c r="BF393" s="172">
        <f t="shared" si="145"/>
        <v>0</v>
      </c>
      <c r="BG393" s="172">
        <f t="shared" si="146"/>
        <v>0</v>
      </c>
      <c r="BH393" s="172">
        <f t="shared" si="147"/>
        <v>0</v>
      </c>
      <c r="BI393" s="172">
        <f t="shared" si="148"/>
        <v>0</v>
      </c>
      <c r="BJ393" s="14" t="s">
        <v>83</v>
      </c>
      <c r="BK393" s="172">
        <f t="shared" si="149"/>
        <v>0</v>
      </c>
      <c r="BL393" s="14" t="s">
        <v>249</v>
      </c>
      <c r="BM393" s="171" t="s">
        <v>1088</v>
      </c>
    </row>
    <row r="394" spans="1:65" s="2" customFormat="1" ht="16.5" customHeight="1">
      <c r="A394" s="29"/>
      <c r="B394" s="158"/>
      <c r="C394" s="159" t="s">
        <v>1089</v>
      </c>
      <c r="D394" s="159" t="s">
        <v>142</v>
      </c>
      <c r="E394" s="160" t="s">
        <v>1090</v>
      </c>
      <c r="F394" s="161" t="s">
        <v>1091</v>
      </c>
      <c r="G394" s="162" t="s">
        <v>169</v>
      </c>
      <c r="H394" s="163">
        <v>6</v>
      </c>
      <c r="I394" s="164"/>
      <c r="J394" s="165">
        <f t="shared" si="140"/>
        <v>0</v>
      </c>
      <c r="K394" s="166"/>
      <c r="L394" s="30"/>
      <c r="M394" s="167" t="s">
        <v>1</v>
      </c>
      <c r="N394" s="168" t="s">
        <v>40</v>
      </c>
      <c r="O394" s="55"/>
      <c r="P394" s="169">
        <f t="shared" si="141"/>
        <v>0</v>
      </c>
      <c r="Q394" s="169">
        <v>0</v>
      </c>
      <c r="R394" s="169">
        <f t="shared" si="142"/>
        <v>0</v>
      </c>
      <c r="S394" s="169">
        <v>0</v>
      </c>
      <c r="T394" s="170">
        <f t="shared" si="14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1" t="s">
        <v>249</v>
      </c>
      <c r="AT394" s="171" t="s">
        <v>142</v>
      </c>
      <c r="AU394" s="171" t="s">
        <v>85</v>
      </c>
      <c r="AY394" s="14" t="s">
        <v>139</v>
      </c>
      <c r="BE394" s="172">
        <f t="shared" si="144"/>
        <v>0</v>
      </c>
      <c r="BF394" s="172">
        <f t="shared" si="145"/>
        <v>0</v>
      </c>
      <c r="BG394" s="172">
        <f t="shared" si="146"/>
        <v>0</v>
      </c>
      <c r="BH394" s="172">
        <f t="shared" si="147"/>
        <v>0</v>
      </c>
      <c r="BI394" s="172">
        <f t="shared" si="148"/>
        <v>0</v>
      </c>
      <c r="BJ394" s="14" t="s">
        <v>83</v>
      </c>
      <c r="BK394" s="172">
        <f t="shared" si="149"/>
        <v>0</v>
      </c>
      <c r="BL394" s="14" t="s">
        <v>249</v>
      </c>
      <c r="BM394" s="171" t="s">
        <v>1092</v>
      </c>
    </row>
    <row r="395" spans="1:65" s="2" customFormat="1" ht="21.75" customHeight="1">
      <c r="A395" s="29"/>
      <c r="B395" s="158"/>
      <c r="C395" s="159" t="s">
        <v>1093</v>
      </c>
      <c r="D395" s="159" t="s">
        <v>142</v>
      </c>
      <c r="E395" s="160" t="s">
        <v>1094</v>
      </c>
      <c r="F395" s="161" t="s">
        <v>1095</v>
      </c>
      <c r="G395" s="162" t="s">
        <v>214</v>
      </c>
      <c r="H395" s="163">
        <v>0.84</v>
      </c>
      <c r="I395" s="164"/>
      <c r="J395" s="165">
        <f t="shared" si="140"/>
        <v>0</v>
      </c>
      <c r="K395" s="166"/>
      <c r="L395" s="30"/>
      <c r="M395" s="167" t="s">
        <v>1</v>
      </c>
      <c r="N395" s="168" t="s">
        <v>40</v>
      </c>
      <c r="O395" s="55"/>
      <c r="P395" s="169">
        <f t="shared" si="141"/>
        <v>0</v>
      </c>
      <c r="Q395" s="169">
        <v>9.5E-4</v>
      </c>
      <c r="R395" s="169">
        <f t="shared" si="142"/>
        <v>7.9799999999999999E-4</v>
      </c>
      <c r="S395" s="169">
        <v>0</v>
      </c>
      <c r="T395" s="170">
        <f t="shared" si="14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1" t="s">
        <v>249</v>
      </c>
      <c r="AT395" s="171" t="s">
        <v>142</v>
      </c>
      <c r="AU395" s="171" t="s">
        <v>85</v>
      </c>
      <c r="AY395" s="14" t="s">
        <v>139</v>
      </c>
      <c r="BE395" s="172">
        <f t="shared" si="144"/>
        <v>0</v>
      </c>
      <c r="BF395" s="172">
        <f t="shared" si="145"/>
        <v>0</v>
      </c>
      <c r="BG395" s="172">
        <f t="shared" si="146"/>
        <v>0</v>
      </c>
      <c r="BH395" s="172">
        <f t="shared" si="147"/>
        <v>0</v>
      </c>
      <c r="BI395" s="172">
        <f t="shared" si="148"/>
        <v>0</v>
      </c>
      <c r="BJ395" s="14" t="s">
        <v>83</v>
      </c>
      <c r="BK395" s="172">
        <f t="shared" si="149"/>
        <v>0</v>
      </c>
      <c r="BL395" s="14" t="s">
        <v>249</v>
      </c>
      <c r="BM395" s="171" t="s">
        <v>1096</v>
      </c>
    </row>
    <row r="396" spans="1:65" s="2" customFormat="1" ht="16.5" customHeight="1">
      <c r="A396" s="29"/>
      <c r="B396" s="158"/>
      <c r="C396" s="173" t="s">
        <v>1097</v>
      </c>
      <c r="D396" s="173" t="s">
        <v>217</v>
      </c>
      <c r="E396" s="174" t="s">
        <v>1074</v>
      </c>
      <c r="F396" s="175" t="s">
        <v>1075</v>
      </c>
      <c r="G396" s="176" t="s">
        <v>153</v>
      </c>
      <c r="H396" s="177">
        <v>0.27700000000000002</v>
      </c>
      <c r="I396" s="178"/>
      <c r="J396" s="179">
        <f t="shared" si="140"/>
        <v>0</v>
      </c>
      <c r="K396" s="180"/>
      <c r="L396" s="181"/>
      <c r="M396" s="182" t="s">
        <v>1</v>
      </c>
      <c r="N396" s="183" t="s">
        <v>40</v>
      </c>
      <c r="O396" s="55"/>
      <c r="P396" s="169">
        <f t="shared" si="141"/>
        <v>0</v>
      </c>
      <c r="Q396" s="169">
        <v>1.18E-2</v>
      </c>
      <c r="R396" s="169">
        <f t="shared" si="142"/>
        <v>3.2686000000000004E-3</v>
      </c>
      <c r="S396" s="169">
        <v>0</v>
      </c>
      <c r="T396" s="170">
        <f t="shared" si="14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1" t="s">
        <v>421</v>
      </c>
      <c r="AT396" s="171" t="s">
        <v>217</v>
      </c>
      <c r="AU396" s="171" t="s">
        <v>85</v>
      </c>
      <c r="AY396" s="14" t="s">
        <v>139</v>
      </c>
      <c r="BE396" s="172">
        <f t="shared" si="144"/>
        <v>0</v>
      </c>
      <c r="BF396" s="172">
        <f t="shared" si="145"/>
        <v>0</v>
      </c>
      <c r="BG396" s="172">
        <f t="shared" si="146"/>
        <v>0</v>
      </c>
      <c r="BH396" s="172">
        <f t="shared" si="147"/>
        <v>0</v>
      </c>
      <c r="BI396" s="172">
        <f t="shared" si="148"/>
        <v>0</v>
      </c>
      <c r="BJ396" s="14" t="s">
        <v>83</v>
      </c>
      <c r="BK396" s="172">
        <f t="shared" si="149"/>
        <v>0</v>
      </c>
      <c r="BL396" s="14" t="s">
        <v>249</v>
      </c>
      <c r="BM396" s="171" t="s">
        <v>1098</v>
      </c>
    </row>
    <row r="397" spans="1:65" s="2" customFormat="1" ht="21.75" customHeight="1">
      <c r="A397" s="29"/>
      <c r="B397" s="158"/>
      <c r="C397" s="159" t="s">
        <v>1099</v>
      </c>
      <c r="D397" s="159" t="s">
        <v>142</v>
      </c>
      <c r="E397" s="160" t="s">
        <v>1100</v>
      </c>
      <c r="F397" s="161" t="s">
        <v>1101</v>
      </c>
      <c r="G397" s="162" t="s">
        <v>214</v>
      </c>
      <c r="H397" s="163">
        <v>3.1819999999999999</v>
      </c>
      <c r="I397" s="164"/>
      <c r="J397" s="165">
        <f t="shared" si="140"/>
        <v>0</v>
      </c>
      <c r="K397" s="166"/>
      <c r="L397" s="30"/>
      <c r="M397" s="167" t="s">
        <v>1</v>
      </c>
      <c r="N397" s="168" t="s">
        <v>40</v>
      </c>
      <c r="O397" s="55"/>
      <c r="P397" s="169">
        <f t="shared" si="141"/>
        <v>0</v>
      </c>
      <c r="Q397" s="169">
        <v>9.7999999999999997E-4</v>
      </c>
      <c r="R397" s="169">
        <f t="shared" si="142"/>
        <v>3.1183599999999997E-3</v>
      </c>
      <c r="S397" s="169">
        <v>0</v>
      </c>
      <c r="T397" s="170">
        <f t="shared" si="14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1" t="s">
        <v>249</v>
      </c>
      <c r="AT397" s="171" t="s">
        <v>142</v>
      </c>
      <c r="AU397" s="171" t="s">
        <v>85</v>
      </c>
      <c r="AY397" s="14" t="s">
        <v>139</v>
      </c>
      <c r="BE397" s="172">
        <f t="shared" si="144"/>
        <v>0</v>
      </c>
      <c r="BF397" s="172">
        <f t="shared" si="145"/>
        <v>0</v>
      </c>
      <c r="BG397" s="172">
        <f t="shared" si="146"/>
        <v>0</v>
      </c>
      <c r="BH397" s="172">
        <f t="shared" si="147"/>
        <v>0</v>
      </c>
      <c r="BI397" s="172">
        <f t="shared" si="148"/>
        <v>0</v>
      </c>
      <c r="BJ397" s="14" t="s">
        <v>83</v>
      </c>
      <c r="BK397" s="172">
        <f t="shared" si="149"/>
        <v>0</v>
      </c>
      <c r="BL397" s="14" t="s">
        <v>249</v>
      </c>
      <c r="BM397" s="171" t="s">
        <v>1102</v>
      </c>
    </row>
    <row r="398" spans="1:65" s="2" customFormat="1" ht="16.5" customHeight="1">
      <c r="A398" s="29"/>
      <c r="B398" s="158"/>
      <c r="C398" s="173" t="s">
        <v>1103</v>
      </c>
      <c r="D398" s="173" t="s">
        <v>217</v>
      </c>
      <c r="E398" s="174" t="s">
        <v>1074</v>
      </c>
      <c r="F398" s="175" t="s">
        <v>1075</v>
      </c>
      <c r="G398" s="176" t="s">
        <v>153</v>
      </c>
      <c r="H398" s="177">
        <v>1.05</v>
      </c>
      <c r="I398" s="178"/>
      <c r="J398" s="179">
        <f t="shared" si="140"/>
        <v>0</v>
      </c>
      <c r="K398" s="180"/>
      <c r="L398" s="181"/>
      <c r="M398" s="182" t="s">
        <v>1</v>
      </c>
      <c r="N398" s="183" t="s">
        <v>40</v>
      </c>
      <c r="O398" s="55"/>
      <c r="P398" s="169">
        <f t="shared" si="141"/>
        <v>0</v>
      </c>
      <c r="Q398" s="169">
        <v>1.18E-2</v>
      </c>
      <c r="R398" s="169">
        <f t="shared" si="142"/>
        <v>1.239E-2</v>
      </c>
      <c r="S398" s="169">
        <v>0</v>
      </c>
      <c r="T398" s="170">
        <f t="shared" si="14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1" t="s">
        <v>421</v>
      </c>
      <c r="AT398" s="171" t="s">
        <v>217</v>
      </c>
      <c r="AU398" s="171" t="s">
        <v>85</v>
      </c>
      <c r="AY398" s="14" t="s">
        <v>139</v>
      </c>
      <c r="BE398" s="172">
        <f t="shared" si="144"/>
        <v>0</v>
      </c>
      <c r="BF398" s="172">
        <f t="shared" si="145"/>
        <v>0</v>
      </c>
      <c r="BG398" s="172">
        <f t="shared" si="146"/>
        <v>0</v>
      </c>
      <c r="BH398" s="172">
        <f t="shared" si="147"/>
        <v>0</v>
      </c>
      <c r="BI398" s="172">
        <f t="shared" si="148"/>
        <v>0</v>
      </c>
      <c r="BJ398" s="14" t="s">
        <v>83</v>
      </c>
      <c r="BK398" s="172">
        <f t="shared" si="149"/>
        <v>0</v>
      </c>
      <c r="BL398" s="14" t="s">
        <v>249</v>
      </c>
      <c r="BM398" s="171" t="s">
        <v>1104</v>
      </c>
    </row>
    <row r="399" spans="1:65" s="2" customFormat="1" ht="21.75" customHeight="1">
      <c r="A399" s="29"/>
      <c r="B399" s="158"/>
      <c r="C399" s="159" t="s">
        <v>1105</v>
      </c>
      <c r="D399" s="159" t="s">
        <v>142</v>
      </c>
      <c r="E399" s="160" t="s">
        <v>1106</v>
      </c>
      <c r="F399" s="161" t="s">
        <v>1107</v>
      </c>
      <c r="G399" s="162" t="s">
        <v>370</v>
      </c>
      <c r="H399" s="163">
        <v>0.437</v>
      </c>
      <c r="I399" s="164"/>
      <c r="J399" s="165">
        <f t="shared" si="140"/>
        <v>0</v>
      </c>
      <c r="K399" s="166"/>
      <c r="L399" s="30"/>
      <c r="M399" s="167" t="s">
        <v>1</v>
      </c>
      <c r="N399" s="168" t="s">
        <v>40</v>
      </c>
      <c r="O399" s="55"/>
      <c r="P399" s="169">
        <f t="shared" si="141"/>
        <v>0</v>
      </c>
      <c r="Q399" s="169">
        <v>0</v>
      </c>
      <c r="R399" s="169">
        <f t="shared" si="142"/>
        <v>0</v>
      </c>
      <c r="S399" s="169">
        <v>0</v>
      </c>
      <c r="T399" s="170">
        <f t="shared" si="14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1" t="s">
        <v>249</v>
      </c>
      <c r="AT399" s="171" t="s">
        <v>142</v>
      </c>
      <c r="AU399" s="171" t="s">
        <v>85</v>
      </c>
      <c r="AY399" s="14" t="s">
        <v>139</v>
      </c>
      <c r="BE399" s="172">
        <f t="shared" si="144"/>
        <v>0</v>
      </c>
      <c r="BF399" s="172">
        <f t="shared" si="145"/>
        <v>0</v>
      </c>
      <c r="BG399" s="172">
        <f t="shared" si="146"/>
        <v>0</v>
      </c>
      <c r="BH399" s="172">
        <f t="shared" si="147"/>
        <v>0</v>
      </c>
      <c r="BI399" s="172">
        <f t="shared" si="148"/>
        <v>0</v>
      </c>
      <c r="BJ399" s="14" t="s">
        <v>83</v>
      </c>
      <c r="BK399" s="172">
        <f t="shared" si="149"/>
        <v>0</v>
      </c>
      <c r="BL399" s="14" t="s">
        <v>249</v>
      </c>
      <c r="BM399" s="171" t="s">
        <v>1108</v>
      </c>
    </row>
    <row r="400" spans="1:65" s="12" customFormat="1" ht="22.9" customHeight="1">
      <c r="B400" s="145"/>
      <c r="D400" s="146" t="s">
        <v>74</v>
      </c>
      <c r="E400" s="156" t="s">
        <v>1109</v>
      </c>
      <c r="F400" s="156" t="s">
        <v>1110</v>
      </c>
      <c r="I400" s="148"/>
      <c r="J400" s="157">
        <f>BK400</f>
        <v>0</v>
      </c>
      <c r="L400" s="145"/>
      <c r="M400" s="150"/>
      <c r="N400" s="151"/>
      <c r="O400" s="151"/>
      <c r="P400" s="152">
        <f>SUM(P401:P412)</f>
        <v>0</v>
      </c>
      <c r="Q400" s="151"/>
      <c r="R400" s="152">
        <f>SUM(R401:R412)</f>
        <v>0.59517484999999992</v>
      </c>
      <c r="S400" s="151"/>
      <c r="T400" s="153">
        <f>SUM(T401:T412)</f>
        <v>0</v>
      </c>
      <c r="AR400" s="146" t="s">
        <v>85</v>
      </c>
      <c r="AT400" s="154" t="s">
        <v>74</v>
      </c>
      <c r="AU400" s="154" t="s">
        <v>83</v>
      </c>
      <c r="AY400" s="146" t="s">
        <v>139</v>
      </c>
      <c r="BK400" s="155">
        <f>SUM(BK401:BK412)</f>
        <v>0</v>
      </c>
    </row>
    <row r="401" spans="1:65" s="2" customFormat="1" ht="16.5" customHeight="1">
      <c r="A401" s="29"/>
      <c r="B401" s="158"/>
      <c r="C401" s="159" t="s">
        <v>1111</v>
      </c>
      <c r="D401" s="159" t="s">
        <v>142</v>
      </c>
      <c r="E401" s="160" t="s">
        <v>1112</v>
      </c>
      <c r="F401" s="161" t="s">
        <v>1113</v>
      </c>
      <c r="G401" s="162" t="s">
        <v>153</v>
      </c>
      <c r="H401" s="163">
        <v>7.92</v>
      </c>
      <c r="I401" s="164"/>
      <c r="J401" s="165">
        <f t="shared" ref="J401:J412" si="150">ROUND(I401*H401,2)</f>
        <v>0</v>
      </c>
      <c r="K401" s="166"/>
      <c r="L401" s="30"/>
      <c r="M401" s="167" t="s">
        <v>1</v>
      </c>
      <c r="N401" s="168" t="s">
        <v>40</v>
      </c>
      <c r="O401" s="55"/>
      <c r="P401" s="169">
        <f t="shared" ref="P401:P412" si="151">O401*H401</f>
        <v>0</v>
      </c>
      <c r="Q401" s="169">
        <v>2.1000000000000001E-4</v>
      </c>
      <c r="R401" s="169">
        <f t="shared" ref="R401:R412" si="152">Q401*H401</f>
        <v>1.6632000000000001E-3</v>
      </c>
      <c r="S401" s="169">
        <v>0</v>
      </c>
      <c r="T401" s="170">
        <f t="shared" ref="T401:T412" si="153"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1" t="s">
        <v>249</v>
      </c>
      <c r="AT401" s="171" t="s">
        <v>142</v>
      </c>
      <c r="AU401" s="171" t="s">
        <v>85</v>
      </c>
      <c r="AY401" s="14" t="s">
        <v>139</v>
      </c>
      <c r="BE401" s="172">
        <f t="shared" ref="BE401:BE412" si="154">IF(N401="základní",J401,0)</f>
        <v>0</v>
      </c>
      <c r="BF401" s="172">
        <f t="shared" ref="BF401:BF412" si="155">IF(N401="snížená",J401,0)</f>
        <v>0</v>
      </c>
      <c r="BG401" s="172">
        <f t="shared" ref="BG401:BG412" si="156">IF(N401="zákl. přenesená",J401,0)</f>
        <v>0</v>
      </c>
      <c r="BH401" s="172">
        <f t="shared" ref="BH401:BH412" si="157">IF(N401="sníž. přenesená",J401,0)</f>
        <v>0</v>
      </c>
      <c r="BI401" s="172">
        <f t="shared" ref="BI401:BI412" si="158">IF(N401="nulová",J401,0)</f>
        <v>0</v>
      </c>
      <c r="BJ401" s="14" t="s">
        <v>83</v>
      </c>
      <c r="BK401" s="172">
        <f t="shared" ref="BK401:BK412" si="159">ROUND(I401*H401,2)</f>
        <v>0</v>
      </c>
      <c r="BL401" s="14" t="s">
        <v>249</v>
      </c>
      <c r="BM401" s="171" t="s">
        <v>1114</v>
      </c>
    </row>
    <row r="402" spans="1:65" s="2" customFormat="1" ht="21.75" customHeight="1">
      <c r="A402" s="29"/>
      <c r="B402" s="158"/>
      <c r="C402" s="159" t="s">
        <v>1115</v>
      </c>
      <c r="D402" s="159" t="s">
        <v>142</v>
      </c>
      <c r="E402" s="160" t="s">
        <v>1116</v>
      </c>
      <c r="F402" s="161" t="s">
        <v>1117</v>
      </c>
      <c r="G402" s="162" t="s">
        <v>153</v>
      </c>
      <c r="H402" s="163">
        <v>1439.184</v>
      </c>
      <c r="I402" s="164"/>
      <c r="J402" s="165">
        <f t="shared" si="150"/>
        <v>0</v>
      </c>
      <c r="K402" s="166"/>
      <c r="L402" s="30"/>
      <c r="M402" s="167" t="s">
        <v>1</v>
      </c>
      <c r="N402" s="168" t="s">
        <v>40</v>
      </c>
      <c r="O402" s="55"/>
      <c r="P402" s="169">
        <f t="shared" si="151"/>
        <v>0</v>
      </c>
      <c r="Q402" s="169">
        <v>2.0000000000000002E-5</v>
      </c>
      <c r="R402" s="169">
        <f t="shared" si="152"/>
        <v>2.8783680000000002E-2</v>
      </c>
      <c r="S402" s="169">
        <v>0</v>
      </c>
      <c r="T402" s="170">
        <f t="shared" si="15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1" t="s">
        <v>249</v>
      </c>
      <c r="AT402" s="171" t="s">
        <v>142</v>
      </c>
      <c r="AU402" s="171" t="s">
        <v>85</v>
      </c>
      <c r="AY402" s="14" t="s">
        <v>139</v>
      </c>
      <c r="BE402" s="172">
        <f t="shared" si="154"/>
        <v>0</v>
      </c>
      <c r="BF402" s="172">
        <f t="shared" si="155"/>
        <v>0</v>
      </c>
      <c r="BG402" s="172">
        <f t="shared" si="156"/>
        <v>0</v>
      </c>
      <c r="BH402" s="172">
        <f t="shared" si="157"/>
        <v>0</v>
      </c>
      <c r="BI402" s="172">
        <f t="shared" si="158"/>
        <v>0</v>
      </c>
      <c r="BJ402" s="14" t="s">
        <v>83</v>
      </c>
      <c r="BK402" s="172">
        <f t="shared" si="159"/>
        <v>0</v>
      </c>
      <c r="BL402" s="14" t="s">
        <v>249</v>
      </c>
      <c r="BM402" s="171" t="s">
        <v>1118</v>
      </c>
    </row>
    <row r="403" spans="1:65" s="2" customFormat="1" ht="21.75" customHeight="1">
      <c r="A403" s="29"/>
      <c r="B403" s="158"/>
      <c r="C403" s="159" t="s">
        <v>1119</v>
      </c>
      <c r="D403" s="159" t="s">
        <v>142</v>
      </c>
      <c r="E403" s="160" t="s">
        <v>1120</v>
      </c>
      <c r="F403" s="161" t="s">
        <v>1121</v>
      </c>
      <c r="G403" s="162" t="s">
        <v>153</v>
      </c>
      <c r="H403" s="163">
        <v>1439.184</v>
      </c>
      <c r="I403" s="164"/>
      <c r="J403" s="165">
        <f t="shared" si="150"/>
        <v>0</v>
      </c>
      <c r="K403" s="166"/>
      <c r="L403" s="30"/>
      <c r="M403" s="167" t="s">
        <v>1</v>
      </c>
      <c r="N403" s="168" t="s">
        <v>40</v>
      </c>
      <c r="O403" s="55"/>
      <c r="P403" s="169">
        <f t="shared" si="151"/>
        <v>0</v>
      </c>
      <c r="Q403" s="169">
        <v>2.2000000000000001E-4</v>
      </c>
      <c r="R403" s="169">
        <f t="shared" si="152"/>
        <v>0.31662047999999998</v>
      </c>
      <c r="S403" s="169">
        <v>0</v>
      </c>
      <c r="T403" s="170">
        <f t="shared" si="15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71" t="s">
        <v>249</v>
      </c>
      <c r="AT403" s="171" t="s">
        <v>142</v>
      </c>
      <c r="AU403" s="171" t="s">
        <v>85</v>
      </c>
      <c r="AY403" s="14" t="s">
        <v>139</v>
      </c>
      <c r="BE403" s="172">
        <f t="shared" si="154"/>
        <v>0</v>
      </c>
      <c r="BF403" s="172">
        <f t="shared" si="155"/>
        <v>0</v>
      </c>
      <c r="BG403" s="172">
        <f t="shared" si="156"/>
        <v>0</v>
      </c>
      <c r="BH403" s="172">
        <f t="shared" si="157"/>
        <v>0</v>
      </c>
      <c r="BI403" s="172">
        <f t="shared" si="158"/>
        <v>0</v>
      </c>
      <c r="BJ403" s="14" t="s">
        <v>83</v>
      </c>
      <c r="BK403" s="172">
        <f t="shared" si="159"/>
        <v>0</v>
      </c>
      <c r="BL403" s="14" t="s">
        <v>249</v>
      </c>
      <c r="BM403" s="171" t="s">
        <v>1122</v>
      </c>
    </row>
    <row r="404" spans="1:65" s="2" customFormat="1" ht="21.75" customHeight="1">
      <c r="A404" s="29"/>
      <c r="B404" s="158"/>
      <c r="C404" s="159" t="s">
        <v>1123</v>
      </c>
      <c r="D404" s="159" t="s">
        <v>142</v>
      </c>
      <c r="E404" s="160" t="s">
        <v>1124</v>
      </c>
      <c r="F404" s="161" t="s">
        <v>1125</v>
      </c>
      <c r="G404" s="162" t="s">
        <v>153</v>
      </c>
      <c r="H404" s="163">
        <v>227.363</v>
      </c>
      <c r="I404" s="164"/>
      <c r="J404" s="165">
        <f t="shared" si="150"/>
        <v>0</v>
      </c>
      <c r="K404" s="166"/>
      <c r="L404" s="30"/>
      <c r="M404" s="167" t="s">
        <v>1</v>
      </c>
      <c r="N404" s="168" t="s">
        <v>40</v>
      </c>
      <c r="O404" s="55"/>
      <c r="P404" s="169">
        <f t="shared" si="151"/>
        <v>0</v>
      </c>
      <c r="Q404" s="169">
        <v>2.5000000000000001E-4</v>
      </c>
      <c r="R404" s="169">
        <f t="shared" si="152"/>
        <v>5.6840750000000002E-2</v>
      </c>
      <c r="S404" s="169">
        <v>0</v>
      </c>
      <c r="T404" s="170">
        <f t="shared" si="15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1" t="s">
        <v>249</v>
      </c>
      <c r="AT404" s="171" t="s">
        <v>142</v>
      </c>
      <c r="AU404" s="171" t="s">
        <v>85</v>
      </c>
      <c r="AY404" s="14" t="s">
        <v>139</v>
      </c>
      <c r="BE404" s="172">
        <f t="shared" si="154"/>
        <v>0</v>
      </c>
      <c r="BF404" s="172">
        <f t="shared" si="155"/>
        <v>0</v>
      </c>
      <c r="BG404" s="172">
        <f t="shared" si="156"/>
        <v>0</v>
      </c>
      <c r="BH404" s="172">
        <f t="shared" si="157"/>
        <v>0</v>
      </c>
      <c r="BI404" s="172">
        <f t="shared" si="158"/>
        <v>0</v>
      </c>
      <c r="BJ404" s="14" t="s">
        <v>83</v>
      </c>
      <c r="BK404" s="172">
        <f t="shared" si="159"/>
        <v>0</v>
      </c>
      <c r="BL404" s="14" t="s">
        <v>249</v>
      </c>
      <c r="BM404" s="171" t="s">
        <v>1126</v>
      </c>
    </row>
    <row r="405" spans="1:65" s="2" customFormat="1" ht="16.5" customHeight="1">
      <c r="A405" s="29"/>
      <c r="B405" s="158"/>
      <c r="C405" s="159" t="s">
        <v>1127</v>
      </c>
      <c r="D405" s="159" t="s">
        <v>142</v>
      </c>
      <c r="E405" s="160" t="s">
        <v>1128</v>
      </c>
      <c r="F405" s="161" t="s">
        <v>1129</v>
      </c>
      <c r="G405" s="162" t="s">
        <v>153</v>
      </c>
      <c r="H405" s="163">
        <v>15.84</v>
      </c>
      <c r="I405" s="164"/>
      <c r="J405" s="165">
        <f t="shared" si="150"/>
        <v>0</v>
      </c>
      <c r="K405" s="166"/>
      <c r="L405" s="30"/>
      <c r="M405" s="167" t="s">
        <v>1</v>
      </c>
      <c r="N405" s="168" t="s">
        <v>40</v>
      </c>
      <c r="O405" s="55"/>
      <c r="P405" s="169">
        <f t="shared" si="151"/>
        <v>0</v>
      </c>
      <c r="Q405" s="169">
        <v>0</v>
      </c>
      <c r="R405" s="169">
        <f t="shared" si="152"/>
        <v>0</v>
      </c>
      <c r="S405" s="169">
        <v>0</v>
      </c>
      <c r="T405" s="170">
        <f t="shared" si="15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1" t="s">
        <v>249</v>
      </c>
      <c r="AT405" s="171" t="s">
        <v>142</v>
      </c>
      <c r="AU405" s="171" t="s">
        <v>85</v>
      </c>
      <c r="AY405" s="14" t="s">
        <v>139</v>
      </c>
      <c r="BE405" s="172">
        <f t="shared" si="154"/>
        <v>0</v>
      </c>
      <c r="BF405" s="172">
        <f t="shared" si="155"/>
        <v>0</v>
      </c>
      <c r="BG405" s="172">
        <f t="shared" si="156"/>
        <v>0</v>
      </c>
      <c r="BH405" s="172">
        <f t="shared" si="157"/>
        <v>0</v>
      </c>
      <c r="BI405" s="172">
        <f t="shared" si="158"/>
        <v>0</v>
      </c>
      <c r="BJ405" s="14" t="s">
        <v>83</v>
      </c>
      <c r="BK405" s="172">
        <f t="shared" si="159"/>
        <v>0</v>
      </c>
      <c r="BL405" s="14" t="s">
        <v>249</v>
      </c>
      <c r="BM405" s="171" t="s">
        <v>1130</v>
      </c>
    </row>
    <row r="406" spans="1:65" s="2" customFormat="1" ht="21.75" customHeight="1">
      <c r="A406" s="29"/>
      <c r="B406" s="158"/>
      <c r="C406" s="159" t="s">
        <v>1131</v>
      </c>
      <c r="D406" s="159" t="s">
        <v>142</v>
      </c>
      <c r="E406" s="160" t="s">
        <v>1132</v>
      </c>
      <c r="F406" s="161" t="s">
        <v>1133</v>
      </c>
      <c r="G406" s="162" t="s">
        <v>153</v>
      </c>
      <c r="H406" s="163">
        <v>15.84</v>
      </c>
      <c r="I406" s="164"/>
      <c r="J406" s="165">
        <f t="shared" si="150"/>
        <v>0</v>
      </c>
      <c r="K406" s="166"/>
      <c r="L406" s="30"/>
      <c r="M406" s="167" t="s">
        <v>1</v>
      </c>
      <c r="N406" s="168" t="s">
        <v>40</v>
      </c>
      <c r="O406" s="55"/>
      <c r="P406" s="169">
        <f t="shared" si="151"/>
        <v>0</v>
      </c>
      <c r="Q406" s="169">
        <v>6.0000000000000002E-5</v>
      </c>
      <c r="R406" s="169">
        <f t="shared" si="152"/>
        <v>9.5040000000000001E-4</v>
      </c>
      <c r="S406" s="169">
        <v>0</v>
      </c>
      <c r="T406" s="170">
        <f t="shared" si="15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1" t="s">
        <v>249</v>
      </c>
      <c r="AT406" s="171" t="s">
        <v>142</v>
      </c>
      <c r="AU406" s="171" t="s">
        <v>85</v>
      </c>
      <c r="AY406" s="14" t="s">
        <v>139</v>
      </c>
      <c r="BE406" s="172">
        <f t="shared" si="154"/>
        <v>0</v>
      </c>
      <c r="BF406" s="172">
        <f t="shared" si="155"/>
        <v>0</v>
      </c>
      <c r="BG406" s="172">
        <f t="shared" si="156"/>
        <v>0</v>
      </c>
      <c r="BH406" s="172">
        <f t="shared" si="157"/>
        <v>0</v>
      </c>
      <c r="BI406" s="172">
        <f t="shared" si="158"/>
        <v>0</v>
      </c>
      <c r="BJ406" s="14" t="s">
        <v>83</v>
      </c>
      <c r="BK406" s="172">
        <f t="shared" si="159"/>
        <v>0</v>
      </c>
      <c r="BL406" s="14" t="s">
        <v>249</v>
      </c>
      <c r="BM406" s="171" t="s">
        <v>1134</v>
      </c>
    </row>
    <row r="407" spans="1:65" s="2" customFormat="1" ht="21.75" customHeight="1">
      <c r="A407" s="29"/>
      <c r="B407" s="158"/>
      <c r="C407" s="159" t="s">
        <v>1135</v>
      </c>
      <c r="D407" s="159" t="s">
        <v>142</v>
      </c>
      <c r="E407" s="160" t="s">
        <v>1136</v>
      </c>
      <c r="F407" s="161" t="s">
        <v>1137</v>
      </c>
      <c r="G407" s="162" t="s">
        <v>153</v>
      </c>
      <c r="H407" s="163">
        <v>15.84</v>
      </c>
      <c r="I407" s="164"/>
      <c r="J407" s="165">
        <f t="shared" si="150"/>
        <v>0</v>
      </c>
      <c r="K407" s="166"/>
      <c r="L407" s="30"/>
      <c r="M407" s="167" t="s">
        <v>1</v>
      </c>
      <c r="N407" s="168" t="s">
        <v>40</v>
      </c>
      <c r="O407" s="55"/>
      <c r="P407" s="169">
        <f t="shared" si="151"/>
        <v>0</v>
      </c>
      <c r="Q407" s="169">
        <v>1.3999999999999999E-4</v>
      </c>
      <c r="R407" s="169">
        <f t="shared" si="152"/>
        <v>2.2175999999999997E-3</v>
      </c>
      <c r="S407" s="169">
        <v>0</v>
      </c>
      <c r="T407" s="170">
        <f t="shared" si="15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1" t="s">
        <v>249</v>
      </c>
      <c r="AT407" s="171" t="s">
        <v>142</v>
      </c>
      <c r="AU407" s="171" t="s">
        <v>85</v>
      </c>
      <c r="AY407" s="14" t="s">
        <v>139</v>
      </c>
      <c r="BE407" s="172">
        <f t="shared" si="154"/>
        <v>0</v>
      </c>
      <c r="BF407" s="172">
        <f t="shared" si="155"/>
        <v>0</v>
      </c>
      <c r="BG407" s="172">
        <f t="shared" si="156"/>
        <v>0</v>
      </c>
      <c r="BH407" s="172">
        <f t="shared" si="157"/>
        <v>0</v>
      </c>
      <c r="BI407" s="172">
        <f t="shared" si="158"/>
        <v>0</v>
      </c>
      <c r="BJ407" s="14" t="s">
        <v>83</v>
      </c>
      <c r="BK407" s="172">
        <f t="shared" si="159"/>
        <v>0</v>
      </c>
      <c r="BL407" s="14" t="s">
        <v>249</v>
      </c>
      <c r="BM407" s="171" t="s">
        <v>1138</v>
      </c>
    </row>
    <row r="408" spans="1:65" s="2" customFormat="1" ht="21.75" customHeight="1">
      <c r="A408" s="29"/>
      <c r="B408" s="158"/>
      <c r="C408" s="159" t="s">
        <v>1139</v>
      </c>
      <c r="D408" s="159" t="s">
        <v>142</v>
      </c>
      <c r="E408" s="160" t="s">
        <v>1140</v>
      </c>
      <c r="F408" s="161" t="s">
        <v>1141</v>
      </c>
      <c r="G408" s="162" t="s">
        <v>153</v>
      </c>
      <c r="H408" s="163">
        <v>15.84</v>
      </c>
      <c r="I408" s="164"/>
      <c r="J408" s="165">
        <f t="shared" si="150"/>
        <v>0</v>
      </c>
      <c r="K408" s="166"/>
      <c r="L408" s="30"/>
      <c r="M408" s="167" t="s">
        <v>1</v>
      </c>
      <c r="N408" s="168" t="s">
        <v>40</v>
      </c>
      <c r="O408" s="55"/>
      <c r="P408" s="169">
        <f t="shared" si="151"/>
        <v>0</v>
      </c>
      <c r="Q408" s="169">
        <v>1.2E-4</v>
      </c>
      <c r="R408" s="169">
        <f t="shared" si="152"/>
        <v>1.9008E-3</v>
      </c>
      <c r="S408" s="169">
        <v>0</v>
      </c>
      <c r="T408" s="170">
        <f t="shared" si="15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1" t="s">
        <v>249</v>
      </c>
      <c r="AT408" s="171" t="s">
        <v>142</v>
      </c>
      <c r="AU408" s="171" t="s">
        <v>85</v>
      </c>
      <c r="AY408" s="14" t="s">
        <v>139</v>
      </c>
      <c r="BE408" s="172">
        <f t="shared" si="154"/>
        <v>0</v>
      </c>
      <c r="BF408" s="172">
        <f t="shared" si="155"/>
        <v>0</v>
      </c>
      <c r="BG408" s="172">
        <f t="shared" si="156"/>
        <v>0</v>
      </c>
      <c r="BH408" s="172">
        <f t="shared" si="157"/>
        <v>0</v>
      </c>
      <c r="BI408" s="172">
        <f t="shared" si="158"/>
        <v>0</v>
      </c>
      <c r="BJ408" s="14" t="s">
        <v>83</v>
      </c>
      <c r="BK408" s="172">
        <f t="shared" si="159"/>
        <v>0</v>
      </c>
      <c r="BL408" s="14" t="s">
        <v>249</v>
      </c>
      <c r="BM408" s="171" t="s">
        <v>1142</v>
      </c>
    </row>
    <row r="409" spans="1:65" s="2" customFormat="1" ht="21.75" customHeight="1">
      <c r="A409" s="29"/>
      <c r="B409" s="158"/>
      <c r="C409" s="159" t="s">
        <v>1143</v>
      </c>
      <c r="D409" s="159" t="s">
        <v>142</v>
      </c>
      <c r="E409" s="160" t="s">
        <v>1144</v>
      </c>
      <c r="F409" s="161" t="s">
        <v>1145</v>
      </c>
      <c r="G409" s="162" t="s">
        <v>153</v>
      </c>
      <c r="H409" s="163">
        <v>15.84</v>
      </c>
      <c r="I409" s="164"/>
      <c r="J409" s="165">
        <f t="shared" si="150"/>
        <v>0</v>
      </c>
      <c r="K409" s="166"/>
      <c r="L409" s="30"/>
      <c r="M409" s="167" t="s">
        <v>1</v>
      </c>
      <c r="N409" s="168" t="s">
        <v>40</v>
      </c>
      <c r="O409" s="55"/>
      <c r="P409" s="169">
        <f t="shared" si="151"/>
        <v>0</v>
      </c>
      <c r="Q409" s="169">
        <v>1.2E-4</v>
      </c>
      <c r="R409" s="169">
        <f t="shared" si="152"/>
        <v>1.9008E-3</v>
      </c>
      <c r="S409" s="169">
        <v>0</v>
      </c>
      <c r="T409" s="170">
        <f t="shared" si="15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1" t="s">
        <v>249</v>
      </c>
      <c r="AT409" s="171" t="s">
        <v>142</v>
      </c>
      <c r="AU409" s="171" t="s">
        <v>85</v>
      </c>
      <c r="AY409" s="14" t="s">
        <v>139</v>
      </c>
      <c r="BE409" s="172">
        <f t="shared" si="154"/>
        <v>0</v>
      </c>
      <c r="BF409" s="172">
        <f t="shared" si="155"/>
        <v>0</v>
      </c>
      <c r="BG409" s="172">
        <f t="shared" si="156"/>
        <v>0</v>
      </c>
      <c r="BH409" s="172">
        <f t="shared" si="157"/>
        <v>0</v>
      </c>
      <c r="BI409" s="172">
        <f t="shared" si="158"/>
        <v>0</v>
      </c>
      <c r="BJ409" s="14" t="s">
        <v>83</v>
      </c>
      <c r="BK409" s="172">
        <f t="shared" si="159"/>
        <v>0</v>
      </c>
      <c r="BL409" s="14" t="s">
        <v>249</v>
      </c>
      <c r="BM409" s="171" t="s">
        <v>1146</v>
      </c>
    </row>
    <row r="410" spans="1:65" s="2" customFormat="1" ht="16.5" customHeight="1">
      <c r="A410" s="29"/>
      <c r="B410" s="158"/>
      <c r="C410" s="159" t="s">
        <v>1147</v>
      </c>
      <c r="D410" s="159" t="s">
        <v>142</v>
      </c>
      <c r="E410" s="160" t="s">
        <v>1148</v>
      </c>
      <c r="F410" s="161" t="s">
        <v>1149</v>
      </c>
      <c r="G410" s="162" t="s">
        <v>153</v>
      </c>
      <c r="H410" s="163">
        <v>214.29900000000001</v>
      </c>
      <c r="I410" s="164"/>
      <c r="J410" s="165">
        <f t="shared" si="150"/>
        <v>0</v>
      </c>
      <c r="K410" s="166"/>
      <c r="L410" s="30"/>
      <c r="M410" s="167" t="s">
        <v>1</v>
      </c>
      <c r="N410" s="168" t="s">
        <v>40</v>
      </c>
      <c r="O410" s="55"/>
      <c r="P410" s="169">
        <f t="shared" si="151"/>
        <v>0</v>
      </c>
      <c r="Q410" s="169">
        <v>0</v>
      </c>
      <c r="R410" s="169">
        <f t="shared" si="152"/>
        <v>0</v>
      </c>
      <c r="S410" s="169">
        <v>0</v>
      </c>
      <c r="T410" s="170">
        <f t="shared" si="15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1" t="s">
        <v>249</v>
      </c>
      <c r="AT410" s="171" t="s">
        <v>142</v>
      </c>
      <c r="AU410" s="171" t="s">
        <v>85</v>
      </c>
      <c r="AY410" s="14" t="s">
        <v>139</v>
      </c>
      <c r="BE410" s="172">
        <f t="shared" si="154"/>
        <v>0</v>
      </c>
      <c r="BF410" s="172">
        <f t="shared" si="155"/>
        <v>0</v>
      </c>
      <c r="BG410" s="172">
        <f t="shared" si="156"/>
        <v>0</v>
      </c>
      <c r="BH410" s="172">
        <f t="shared" si="157"/>
        <v>0</v>
      </c>
      <c r="BI410" s="172">
        <f t="shared" si="158"/>
        <v>0</v>
      </c>
      <c r="BJ410" s="14" t="s">
        <v>83</v>
      </c>
      <c r="BK410" s="172">
        <f t="shared" si="159"/>
        <v>0</v>
      </c>
      <c r="BL410" s="14" t="s">
        <v>249</v>
      </c>
      <c r="BM410" s="171" t="s">
        <v>1150</v>
      </c>
    </row>
    <row r="411" spans="1:65" s="2" customFormat="1" ht="21.75" customHeight="1">
      <c r="A411" s="29"/>
      <c r="B411" s="158"/>
      <c r="C411" s="159" t="s">
        <v>1151</v>
      </c>
      <c r="D411" s="159" t="s">
        <v>142</v>
      </c>
      <c r="E411" s="160" t="s">
        <v>1152</v>
      </c>
      <c r="F411" s="161" t="s">
        <v>1153</v>
      </c>
      <c r="G411" s="162" t="s">
        <v>153</v>
      </c>
      <c r="H411" s="163">
        <v>214.29900000000001</v>
      </c>
      <c r="I411" s="164"/>
      <c r="J411" s="165">
        <f t="shared" si="150"/>
        <v>0</v>
      </c>
      <c r="K411" s="166"/>
      <c r="L411" s="30"/>
      <c r="M411" s="167" t="s">
        <v>1</v>
      </c>
      <c r="N411" s="168" t="s">
        <v>40</v>
      </c>
      <c r="O411" s="55"/>
      <c r="P411" s="169">
        <f t="shared" si="151"/>
        <v>0</v>
      </c>
      <c r="Q411" s="169">
        <v>1.3999999999999999E-4</v>
      </c>
      <c r="R411" s="169">
        <f t="shared" si="152"/>
        <v>3.0001859999999998E-2</v>
      </c>
      <c r="S411" s="169">
        <v>0</v>
      </c>
      <c r="T411" s="170">
        <f t="shared" si="15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1" t="s">
        <v>249</v>
      </c>
      <c r="AT411" s="171" t="s">
        <v>142</v>
      </c>
      <c r="AU411" s="171" t="s">
        <v>85</v>
      </c>
      <c r="AY411" s="14" t="s">
        <v>139</v>
      </c>
      <c r="BE411" s="172">
        <f t="shared" si="154"/>
        <v>0</v>
      </c>
      <c r="BF411" s="172">
        <f t="shared" si="155"/>
        <v>0</v>
      </c>
      <c r="BG411" s="172">
        <f t="shared" si="156"/>
        <v>0</v>
      </c>
      <c r="BH411" s="172">
        <f t="shared" si="157"/>
        <v>0</v>
      </c>
      <c r="BI411" s="172">
        <f t="shared" si="158"/>
        <v>0</v>
      </c>
      <c r="BJ411" s="14" t="s">
        <v>83</v>
      </c>
      <c r="BK411" s="172">
        <f t="shared" si="159"/>
        <v>0</v>
      </c>
      <c r="BL411" s="14" t="s">
        <v>249</v>
      </c>
      <c r="BM411" s="171" t="s">
        <v>1154</v>
      </c>
    </row>
    <row r="412" spans="1:65" s="2" customFormat="1" ht="21.75" customHeight="1">
      <c r="A412" s="29"/>
      <c r="B412" s="158"/>
      <c r="C412" s="159" t="s">
        <v>1155</v>
      </c>
      <c r="D412" s="159" t="s">
        <v>142</v>
      </c>
      <c r="E412" s="160" t="s">
        <v>1156</v>
      </c>
      <c r="F412" s="161" t="s">
        <v>1157</v>
      </c>
      <c r="G412" s="162" t="s">
        <v>153</v>
      </c>
      <c r="H412" s="163">
        <v>214.29900000000001</v>
      </c>
      <c r="I412" s="164"/>
      <c r="J412" s="165">
        <f t="shared" si="150"/>
        <v>0</v>
      </c>
      <c r="K412" s="166"/>
      <c r="L412" s="30"/>
      <c r="M412" s="167" t="s">
        <v>1</v>
      </c>
      <c r="N412" s="168" t="s">
        <v>40</v>
      </c>
      <c r="O412" s="55"/>
      <c r="P412" s="169">
        <f t="shared" si="151"/>
        <v>0</v>
      </c>
      <c r="Q412" s="169">
        <v>7.2000000000000005E-4</v>
      </c>
      <c r="R412" s="169">
        <f t="shared" si="152"/>
        <v>0.15429528000000001</v>
      </c>
      <c r="S412" s="169">
        <v>0</v>
      </c>
      <c r="T412" s="170">
        <f t="shared" si="15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1" t="s">
        <v>249</v>
      </c>
      <c r="AT412" s="171" t="s">
        <v>142</v>
      </c>
      <c r="AU412" s="171" t="s">
        <v>85</v>
      </c>
      <c r="AY412" s="14" t="s">
        <v>139</v>
      </c>
      <c r="BE412" s="172">
        <f t="shared" si="154"/>
        <v>0</v>
      </c>
      <c r="BF412" s="172">
        <f t="shared" si="155"/>
        <v>0</v>
      </c>
      <c r="BG412" s="172">
        <f t="shared" si="156"/>
        <v>0</v>
      </c>
      <c r="BH412" s="172">
        <f t="shared" si="157"/>
        <v>0</v>
      </c>
      <c r="BI412" s="172">
        <f t="shared" si="158"/>
        <v>0</v>
      </c>
      <c r="BJ412" s="14" t="s">
        <v>83</v>
      </c>
      <c r="BK412" s="172">
        <f t="shared" si="159"/>
        <v>0</v>
      </c>
      <c r="BL412" s="14" t="s">
        <v>249</v>
      </c>
      <c r="BM412" s="171" t="s">
        <v>1158</v>
      </c>
    </row>
    <row r="413" spans="1:65" s="12" customFormat="1" ht="22.9" customHeight="1">
      <c r="B413" s="145"/>
      <c r="D413" s="146" t="s">
        <v>74</v>
      </c>
      <c r="E413" s="156" t="s">
        <v>1159</v>
      </c>
      <c r="F413" s="156" t="s">
        <v>1160</v>
      </c>
      <c r="I413" s="148"/>
      <c r="J413" s="157">
        <f>BK413</f>
        <v>0</v>
      </c>
      <c r="L413" s="145"/>
      <c r="M413" s="150"/>
      <c r="N413" s="151"/>
      <c r="O413" s="151"/>
      <c r="P413" s="152">
        <f>SUM(P414:P421)</f>
        <v>0</v>
      </c>
      <c r="Q413" s="151"/>
      <c r="R413" s="152">
        <f>SUM(R414:R421)</f>
        <v>6.3739940000000009E-2</v>
      </c>
      <c r="S413" s="151"/>
      <c r="T413" s="153">
        <f>SUM(T414:T421)</f>
        <v>9.47484E-3</v>
      </c>
      <c r="AR413" s="146" t="s">
        <v>85</v>
      </c>
      <c r="AT413" s="154" t="s">
        <v>74</v>
      </c>
      <c r="AU413" s="154" t="s">
        <v>83</v>
      </c>
      <c r="AY413" s="146" t="s">
        <v>139</v>
      </c>
      <c r="BK413" s="155">
        <f>SUM(BK414:BK421)</f>
        <v>0</v>
      </c>
    </row>
    <row r="414" spans="1:65" s="2" customFormat="1" ht="16.5" customHeight="1">
      <c r="A414" s="29"/>
      <c r="B414" s="158"/>
      <c r="C414" s="159" t="s">
        <v>1161</v>
      </c>
      <c r="D414" s="159" t="s">
        <v>142</v>
      </c>
      <c r="E414" s="160" t="s">
        <v>1162</v>
      </c>
      <c r="F414" s="161" t="s">
        <v>1163</v>
      </c>
      <c r="G414" s="162" t="s">
        <v>153</v>
      </c>
      <c r="H414" s="163">
        <v>30.564</v>
      </c>
      <c r="I414" s="164"/>
      <c r="J414" s="165">
        <f t="shared" ref="J414:J421" si="160">ROUND(I414*H414,2)</f>
        <v>0</v>
      </c>
      <c r="K414" s="166"/>
      <c r="L414" s="30"/>
      <c r="M414" s="167" t="s">
        <v>1</v>
      </c>
      <c r="N414" s="168" t="s">
        <v>40</v>
      </c>
      <c r="O414" s="55"/>
      <c r="P414" s="169">
        <f t="shared" ref="P414:P421" si="161">O414*H414</f>
        <v>0</v>
      </c>
      <c r="Q414" s="169">
        <v>1E-3</v>
      </c>
      <c r="R414" s="169">
        <f t="shared" ref="R414:R421" si="162">Q414*H414</f>
        <v>3.0564000000000001E-2</v>
      </c>
      <c r="S414" s="169">
        <v>3.1E-4</v>
      </c>
      <c r="T414" s="170">
        <f t="shared" ref="T414:T421" si="163">S414*H414</f>
        <v>9.47484E-3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1" t="s">
        <v>249</v>
      </c>
      <c r="AT414" s="171" t="s">
        <v>142</v>
      </c>
      <c r="AU414" s="171" t="s">
        <v>85</v>
      </c>
      <c r="AY414" s="14" t="s">
        <v>139</v>
      </c>
      <c r="BE414" s="172">
        <f t="shared" ref="BE414:BE421" si="164">IF(N414="základní",J414,0)</f>
        <v>0</v>
      </c>
      <c r="BF414" s="172">
        <f t="shared" ref="BF414:BF421" si="165">IF(N414="snížená",J414,0)</f>
        <v>0</v>
      </c>
      <c r="BG414" s="172">
        <f t="shared" ref="BG414:BG421" si="166">IF(N414="zákl. přenesená",J414,0)</f>
        <v>0</v>
      </c>
      <c r="BH414" s="172">
        <f t="shared" ref="BH414:BH421" si="167">IF(N414="sníž. přenesená",J414,0)</f>
        <v>0</v>
      </c>
      <c r="BI414" s="172">
        <f t="shared" ref="BI414:BI421" si="168">IF(N414="nulová",J414,0)</f>
        <v>0</v>
      </c>
      <c r="BJ414" s="14" t="s">
        <v>83</v>
      </c>
      <c r="BK414" s="172">
        <f t="shared" ref="BK414:BK421" si="169">ROUND(I414*H414,2)</f>
        <v>0</v>
      </c>
      <c r="BL414" s="14" t="s">
        <v>249</v>
      </c>
      <c r="BM414" s="171" t="s">
        <v>1164</v>
      </c>
    </row>
    <row r="415" spans="1:65" s="2" customFormat="1" ht="21.75" customHeight="1">
      <c r="A415" s="29"/>
      <c r="B415" s="158"/>
      <c r="C415" s="159" t="s">
        <v>1165</v>
      </c>
      <c r="D415" s="159" t="s">
        <v>142</v>
      </c>
      <c r="E415" s="160" t="s">
        <v>1166</v>
      </c>
      <c r="F415" s="161" t="s">
        <v>1167</v>
      </c>
      <c r="G415" s="162" t="s">
        <v>153</v>
      </c>
      <c r="H415" s="163">
        <v>30.564</v>
      </c>
      <c r="I415" s="164"/>
      <c r="J415" s="165">
        <f t="shared" si="160"/>
        <v>0</v>
      </c>
      <c r="K415" s="166"/>
      <c r="L415" s="30"/>
      <c r="M415" s="167" t="s">
        <v>1</v>
      </c>
      <c r="N415" s="168" t="s">
        <v>40</v>
      </c>
      <c r="O415" s="55"/>
      <c r="P415" s="169">
        <f t="shared" si="161"/>
        <v>0</v>
      </c>
      <c r="Q415" s="169">
        <v>0</v>
      </c>
      <c r="R415" s="169">
        <f t="shared" si="162"/>
        <v>0</v>
      </c>
      <c r="S415" s="169">
        <v>0</v>
      </c>
      <c r="T415" s="170">
        <f t="shared" si="16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1" t="s">
        <v>249</v>
      </c>
      <c r="AT415" s="171" t="s">
        <v>142</v>
      </c>
      <c r="AU415" s="171" t="s">
        <v>85</v>
      </c>
      <c r="AY415" s="14" t="s">
        <v>139</v>
      </c>
      <c r="BE415" s="172">
        <f t="shared" si="164"/>
        <v>0</v>
      </c>
      <c r="BF415" s="172">
        <f t="shared" si="165"/>
        <v>0</v>
      </c>
      <c r="BG415" s="172">
        <f t="shared" si="166"/>
        <v>0</v>
      </c>
      <c r="BH415" s="172">
        <f t="shared" si="167"/>
        <v>0</v>
      </c>
      <c r="BI415" s="172">
        <f t="shared" si="168"/>
        <v>0</v>
      </c>
      <c r="BJ415" s="14" t="s">
        <v>83</v>
      </c>
      <c r="BK415" s="172">
        <f t="shared" si="169"/>
        <v>0</v>
      </c>
      <c r="BL415" s="14" t="s">
        <v>249</v>
      </c>
      <c r="BM415" s="171" t="s">
        <v>1168</v>
      </c>
    </row>
    <row r="416" spans="1:65" s="2" customFormat="1" ht="21.75" customHeight="1">
      <c r="A416" s="29"/>
      <c r="B416" s="158"/>
      <c r="C416" s="159" t="s">
        <v>1169</v>
      </c>
      <c r="D416" s="159" t="s">
        <v>142</v>
      </c>
      <c r="E416" s="160" t="s">
        <v>1170</v>
      </c>
      <c r="F416" s="161" t="s">
        <v>1171</v>
      </c>
      <c r="G416" s="162" t="s">
        <v>214</v>
      </c>
      <c r="H416" s="163">
        <v>140.73400000000001</v>
      </c>
      <c r="I416" s="164"/>
      <c r="J416" s="165">
        <f t="shared" si="160"/>
        <v>0</v>
      </c>
      <c r="K416" s="166"/>
      <c r="L416" s="30"/>
      <c r="M416" s="167" t="s">
        <v>1</v>
      </c>
      <c r="N416" s="168" t="s">
        <v>40</v>
      </c>
      <c r="O416" s="55"/>
      <c r="P416" s="169">
        <f t="shared" si="161"/>
        <v>0</v>
      </c>
      <c r="Q416" s="169">
        <v>0</v>
      </c>
      <c r="R416" s="169">
        <f t="shared" si="162"/>
        <v>0</v>
      </c>
      <c r="S416" s="169">
        <v>0</v>
      </c>
      <c r="T416" s="170">
        <f t="shared" si="163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1" t="s">
        <v>249</v>
      </c>
      <c r="AT416" s="171" t="s">
        <v>142</v>
      </c>
      <c r="AU416" s="171" t="s">
        <v>85</v>
      </c>
      <c r="AY416" s="14" t="s">
        <v>139</v>
      </c>
      <c r="BE416" s="172">
        <f t="shared" si="164"/>
        <v>0</v>
      </c>
      <c r="BF416" s="172">
        <f t="shared" si="165"/>
        <v>0</v>
      </c>
      <c r="BG416" s="172">
        <f t="shared" si="166"/>
        <v>0</v>
      </c>
      <c r="BH416" s="172">
        <f t="shared" si="167"/>
        <v>0</v>
      </c>
      <c r="BI416" s="172">
        <f t="shared" si="168"/>
        <v>0</v>
      </c>
      <c r="BJ416" s="14" t="s">
        <v>83</v>
      </c>
      <c r="BK416" s="172">
        <f t="shared" si="169"/>
        <v>0</v>
      </c>
      <c r="BL416" s="14" t="s">
        <v>249</v>
      </c>
      <c r="BM416" s="171" t="s">
        <v>1172</v>
      </c>
    </row>
    <row r="417" spans="1:65" s="2" customFormat="1" ht="21.75" customHeight="1">
      <c r="A417" s="29"/>
      <c r="B417" s="158"/>
      <c r="C417" s="173" t="s">
        <v>1173</v>
      </c>
      <c r="D417" s="173" t="s">
        <v>217</v>
      </c>
      <c r="E417" s="174" t="s">
        <v>1174</v>
      </c>
      <c r="F417" s="175" t="s">
        <v>1175</v>
      </c>
      <c r="G417" s="176" t="s">
        <v>214</v>
      </c>
      <c r="H417" s="177">
        <v>147.77099999999999</v>
      </c>
      <c r="I417" s="178"/>
      <c r="J417" s="179">
        <f t="shared" si="160"/>
        <v>0</v>
      </c>
      <c r="K417" s="180"/>
      <c r="L417" s="181"/>
      <c r="M417" s="182" t="s">
        <v>1</v>
      </c>
      <c r="N417" s="183" t="s">
        <v>40</v>
      </c>
      <c r="O417" s="55"/>
      <c r="P417" s="169">
        <f t="shared" si="161"/>
        <v>0</v>
      </c>
      <c r="Q417" s="169">
        <v>0</v>
      </c>
      <c r="R417" s="169">
        <f t="shared" si="162"/>
        <v>0</v>
      </c>
      <c r="S417" s="169">
        <v>0</v>
      </c>
      <c r="T417" s="170">
        <f t="shared" si="163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1" t="s">
        <v>421</v>
      </c>
      <c r="AT417" s="171" t="s">
        <v>217</v>
      </c>
      <c r="AU417" s="171" t="s">
        <v>85</v>
      </c>
      <c r="AY417" s="14" t="s">
        <v>139</v>
      </c>
      <c r="BE417" s="172">
        <f t="shared" si="164"/>
        <v>0</v>
      </c>
      <c r="BF417" s="172">
        <f t="shared" si="165"/>
        <v>0</v>
      </c>
      <c r="BG417" s="172">
        <f t="shared" si="166"/>
        <v>0</v>
      </c>
      <c r="BH417" s="172">
        <f t="shared" si="167"/>
        <v>0</v>
      </c>
      <c r="BI417" s="172">
        <f t="shared" si="168"/>
        <v>0</v>
      </c>
      <c r="BJ417" s="14" t="s">
        <v>83</v>
      </c>
      <c r="BK417" s="172">
        <f t="shared" si="169"/>
        <v>0</v>
      </c>
      <c r="BL417" s="14" t="s">
        <v>249</v>
      </c>
      <c r="BM417" s="171" t="s">
        <v>1176</v>
      </c>
    </row>
    <row r="418" spans="1:65" s="2" customFormat="1" ht="21.75" customHeight="1">
      <c r="A418" s="29"/>
      <c r="B418" s="158"/>
      <c r="C418" s="159" t="s">
        <v>1177</v>
      </c>
      <c r="D418" s="159" t="s">
        <v>142</v>
      </c>
      <c r="E418" s="160" t="s">
        <v>1178</v>
      </c>
      <c r="F418" s="161" t="s">
        <v>1179</v>
      </c>
      <c r="G418" s="162" t="s">
        <v>153</v>
      </c>
      <c r="H418" s="163">
        <v>48.433999999999997</v>
      </c>
      <c r="I418" s="164"/>
      <c r="J418" s="165">
        <f t="shared" si="160"/>
        <v>0</v>
      </c>
      <c r="K418" s="166"/>
      <c r="L418" s="30"/>
      <c r="M418" s="167" t="s">
        <v>1</v>
      </c>
      <c r="N418" s="168" t="s">
        <v>40</v>
      </c>
      <c r="O418" s="55"/>
      <c r="P418" s="169">
        <f t="shared" si="161"/>
        <v>0</v>
      </c>
      <c r="Q418" s="169">
        <v>0</v>
      </c>
      <c r="R418" s="169">
        <f t="shared" si="162"/>
        <v>0</v>
      </c>
      <c r="S418" s="169">
        <v>0</v>
      </c>
      <c r="T418" s="170">
        <f t="shared" si="16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1" t="s">
        <v>249</v>
      </c>
      <c r="AT418" s="171" t="s">
        <v>142</v>
      </c>
      <c r="AU418" s="171" t="s">
        <v>85</v>
      </c>
      <c r="AY418" s="14" t="s">
        <v>139</v>
      </c>
      <c r="BE418" s="172">
        <f t="shared" si="164"/>
        <v>0</v>
      </c>
      <c r="BF418" s="172">
        <f t="shared" si="165"/>
        <v>0</v>
      </c>
      <c r="BG418" s="172">
        <f t="shared" si="166"/>
        <v>0</v>
      </c>
      <c r="BH418" s="172">
        <f t="shared" si="167"/>
        <v>0</v>
      </c>
      <c r="BI418" s="172">
        <f t="shared" si="168"/>
        <v>0</v>
      </c>
      <c r="BJ418" s="14" t="s">
        <v>83</v>
      </c>
      <c r="BK418" s="172">
        <f t="shared" si="169"/>
        <v>0</v>
      </c>
      <c r="BL418" s="14" t="s">
        <v>249</v>
      </c>
      <c r="BM418" s="171" t="s">
        <v>1180</v>
      </c>
    </row>
    <row r="419" spans="1:65" s="2" customFormat="1" ht="16.5" customHeight="1">
      <c r="A419" s="29"/>
      <c r="B419" s="158"/>
      <c r="C419" s="173" t="s">
        <v>1181</v>
      </c>
      <c r="D419" s="173" t="s">
        <v>217</v>
      </c>
      <c r="E419" s="174" t="s">
        <v>1182</v>
      </c>
      <c r="F419" s="175" t="s">
        <v>1183</v>
      </c>
      <c r="G419" s="176" t="s">
        <v>153</v>
      </c>
      <c r="H419" s="177">
        <v>50.856000000000002</v>
      </c>
      <c r="I419" s="178"/>
      <c r="J419" s="179">
        <f t="shared" si="160"/>
        <v>0</v>
      </c>
      <c r="K419" s="180"/>
      <c r="L419" s="181"/>
      <c r="M419" s="182" t="s">
        <v>1</v>
      </c>
      <c r="N419" s="183" t="s">
        <v>40</v>
      </c>
      <c r="O419" s="55"/>
      <c r="P419" s="169">
        <f t="shared" si="161"/>
        <v>0</v>
      </c>
      <c r="Q419" s="169">
        <v>0</v>
      </c>
      <c r="R419" s="169">
        <f t="shared" si="162"/>
        <v>0</v>
      </c>
      <c r="S419" s="169">
        <v>0</v>
      </c>
      <c r="T419" s="170">
        <f t="shared" si="16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1" t="s">
        <v>421</v>
      </c>
      <c r="AT419" s="171" t="s">
        <v>217</v>
      </c>
      <c r="AU419" s="171" t="s">
        <v>85</v>
      </c>
      <c r="AY419" s="14" t="s">
        <v>139</v>
      </c>
      <c r="BE419" s="172">
        <f t="shared" si="164"/>
        <v>0</v>
      </c>
      <c r="BF419" s="172">
        <f t="shared" si="165"/>
        <v>0</v>
      </c>
      <c r="BG419" s="172">
        <f t="shared" si="166"/>
        <v>0</v>
      </c>
      <c r="BH419" s="172">
        <f t="shared" si="167"/>
        <v>0</v>
      </c>
      <c r="BI419" s="172">
        <f t="shared" si="168"/>
        <v>0</v>
      </c>
      <c r="BJ419" s="14" t="s">
        <v>83</v>
      </c>
      <c r="BK419" s="172">
        <f t="shared" si="169"/>
        <v>0</v>
      </c>
      <c r="BL419" s="14" t="s">
        <v>249</v>
      </c>
      <c r="BM419" s="171" t="s">
        <v>1184</v>
      </c>
    </row>
    <row r="420" spans="1:65" s="2" customFormat="1" ht="21.75" customHeight="1">
      <c r="A420" s="29"/>
      <c r="B420" s="158"/>
      <c r="C420" s="159" t="s">
        <v>1185</v>
      </c>
      <c r="D420" s="159" t="s">
        <v>142</v>
      </c>
      <c r="E420" s="160" t="s">
        <v>1186</v>
      </c>
      <c r="F420" s="161" t="s">
        <v>1187</v>
      </c>
      <c r="G420" s="162" t="s">
        <v>153</v>
      </c>
      <c r="H420" s="163">
        <v>67.706000000000003</v>
      </c>
      <c r="I420" s="164"/>
      <c r="J420" s="165">
        <f t="shared" si="160"/>
        <v>0</v>
      </c>
      <c r="K420" s="166"/>
      <c r="L420" s="30"/>
      <c r="M420" s="167" t="s">
        <v>1</v>
      </c>
      <c r="N420" s="168" t="s">
        <v>40</v>
      </c>
      <c r="O420" s="55"/>
      <c r="P420" s="169">
        <f t="shared" si="161"/>
        <v>0</v>
      </c>
      <c r="Q420" s="169">
        <v>2.0000000000000001E-4</v>
      </c>
      <c r="R420" s="169">
        <f t="shared" si="162"/>
        <v>1.3541200000000001E-2</v>
      </c>
      <c r="S420" s="169">
        <v>0</v>
      </c>
      <c r="T420" s="170">
        <f t="shared" si="16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1" t="s">
        <v>249</v>
      </c>
      <c r="AT420" s="171" t="s">
        <v>142</v>
      </c>
      <c r="AU420" s="171" t="s">
        <v>85</v>
      </c>
      <c r="AY420" s="14" t="s">
        <v>139</v>
      </c>
      <c r="BE420" s="172">
        <f t="shared" si="164"/>
        <v>0</v>
      </c>
      <c r="BF420" s="172">
        <f t="shared" si="165"/>
        <v>0</v>
      </c>
      <c r="BG420" s="172">
        <f t="shared" si="166"/>
        <v>0</v>
      </c>
      <c r="BH420" s="172">
        <f t="shared" si="167"/>
        <v>0</v>
      </c>
      <c r="BI420" s="172">
        <f t="shared" si="168"/>
        <v>0</v>
      </c>
      <c r="BJ420" s="14" t="s">
        <v>83</v>
      </c>
      <c r="BK420" s="172">
        <f t="shared" si="169"/>
        <v>0</v>
      </c>
      <c r="BL420" s="14" t="s">
        <v>249</v>
      </c>
      <c r="BM420" s="171" t="s">
        <v>1188</v>
      </c>
    </row>
    <row r="421" spans="1:65" s="2" customFormat="1" ht="21.75" customHeight="1">
      <c r="A421" s="29"/>
      <c r="B421" s="158"/>
      <c r="C421" s="159" t="s">
        <v>1189</v>
      </c>
      <c r="D421" s="159" t="s">
        <v>142</v>
      </c>
      <c r="E421" s="160" t="s">
        <v>1190</v>
      </c>
      <c r="F421" s="161" t="s">
        <v>1191</v>
      </c>
      <c r="G421" s="162" t="s">
        <v>153</v>
      </c>
      <c r="H421" s="163">
        <v>67.706000000000003</v>
      </c>
      <c r="I421" s="164"/>
      <c r="J421" s="165">
        <f t="shared" si="160"/>
        <v>0</v>
      </c>
      <c r="K421" s="166"/>
      <c r="L421" s="30"/>
      <c r="M421" s="167" t="s">
        <v>1</v>
      </c>
      <c r="N421" s="168" t="s">
        <v>40</v>
      </c>
      <c r="O421" s="55"/>
      <c r="P421" s="169">
        <f t="shared" si="161"/>
        <v>0</v>
      </c>
      <c r="Q421" s="169">
        <v>2.9E-4</v>
      </c>
      <c r="R421" s="169">
        <f t="shared" si="162"/>
        <v>1.9634740000000001E-2</v>
      </c>
      <c r="S421" s="169">
        <v>0</v>
      </c>
      <c r="T421" s="170">
        <f t="shared" si="16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1" t="s">
        <v>249</v>
      </c>
      <c r="AT421" s="171" t="s">
        <v>142</v>
      </c>
      <c r="AU421" s="171" t="s">
        <v>85</v>
      </c>
      <c r="AY421" s="14" t="s">
        <v>139</v>
      </c>
      <c r="BE421" s="172">
        <f t="shared" si="164"/>
        <v>0</v>
      </c>
      <c r="BF421" s="172">
        <f t="shared" si="165"/>
        <v>0</v>
      </c>
      <c r="BG421" s="172">
        <f t="shared" si="166"/>
        <v>0</v>
      </c>
      <c r="BH421" s="172">
        <f t="shared" si="167"/>
        <v>0</v>
      </c>
      <c r="BI421" s="172">
        <f t="shared" si="168"/>
        <v>0</v>
      </c>
      <c r="BJ421" s="14" t="s">
        <v>83</v>
      </c>
      <c r="BK421" s="172">
        <f t="shared" si="169"/>
        <v>0</v>
      </c>
      <c r="BL421" s="14" t="s">
        <v>249</v>
      </c>
      <c r="BM421" s="171" t="s">
        <v>1192</v>
      </c>
    </row>
    <row r="422" spans="1:65" s="12" customFormat="1" ht="25.9" customHeight="1">
      <c r="B422" s="145"/>
      <c r="D422" s="146" t="s">
        <v>74</v>
      </c>
      <c r="E422" s="147" t="s">
        <v>1193</v>
      </c>
      <c r="F422" s="147" t="s">
        <v>1194</v>
      </c>
      <c r="I422" s="148"/>
      <c r="J422" s="149">
        <f>BK422</f>
        <v>0</v>
      </c>
      <c r="L422" s="145"/>
      <c r="M422" s="150"/>
      <c r="N422" s="151"/>
      <c r="O422" s="151"/>
      <c r="P422" s="152">
        <f>P423</f>
        <v>0</v>
      </c>
      <c r="Q422" s="151"/>
      <c r="R422" s="152">
        <f>R423</f>
        <v>0</v>
      </c>
      <c r="S422" s="151"/>
      <c r="T422" s="153">
        <f>T423</f>
        <v>0</v>
      </c>
      <c r="AR422" s="146" t="s">
        <v>465</v>
      </c>
      <c r="AT422" s="154" t="s">
        <v>74</v>
      </c>
      <c r="AU422" s="154" t="s">
        <v>75</v>
      </c>
      <c r="AY422" s="146" t="s">
        <v>139</v>
      </c>
      <c r="BK422" s="155">
        <f>BK423</f>
        <v>0</v>
      </c>
    </row>
    <row r="423" spans="1:65" s="12" customFormat="1" ht="22.9" customHeight="1">
      <c r="B423" s="145"/>
      <c r="D423" s="146" t="s">
        <v>74</v>
      </c>
      <c r="E423" s="156" t="s">
        <v>1195</v>
      </c>
      <c r="F423" s="156" t="s">
        <v>1196</v>
      </c>
      <c r="I423" s="148"/>
      <c r="J423" s="157">
        <f>BK423</f>
        <v>0</v>
      </c>
      <c r="L423" s="145"/>
      <c r="M423" s="150"/>
      <c r="N423" s="151"/>
      <c r="O423" s="151"/>
      <c r="P423" s="152">
        <f>P424</f>
        <v>0</v>
      </c>
      <c r="Q423" s="151"/>
      <c r="R423" s="152">
        <f>R424</f>
        <v>0</v>
      </c>
      <c r="S423" s="151"/>
      <c r="T423" s="153">
        <f>T424</f>
        <v>0</v>
      </c>
      <c r="AR423" s="146" t="s">
        <v>465</v>
      </c>
      <c r="AT423" s="154" t="s">
        <v>74</v>
      </c>
      <c r="AU423" s="154" t="s">
        <v>83</v>
      </c>
      <c r="AY423" s="146" t="s">
        <v>139</v>
      </c>
      <c r="BK423" s="155">
        <f>BK424</f>
        <v>0</v>
      </c>
    </row>
    <row r="424" spans="1:65" s="2" customFormat="1" ht="16.5" customHeight="1">
      <c r="A424" s="29"/>
      <c r="B424" s="158"/>
      <c r="C424" s="159" t="s">
        <v>1197</v>
      </c>
      <c r="D424" s="159" t="s">
        <v>142</v>
      </c>
      <c r="E424" s="160" t="s">
        <v>1198</v>
      </c>
      <c r="F424" s="161" t="s">
        <v>1196</v>
      </c>
      <c r="G424" s="162" t="s">
        <v>1199</v>
      </c>
      <c r="H424" s="184"/>
      <c r="I424" s="164"/>
      <c r="J424" s="165">
        <f>ROUND(I424*H424,2)</f>
        <v>0</v>
      </c>
      <c r="K424" s="166"/>
      <c r="L424" s="30"/>
      <c r="M424" s="185" t="s">
        <v>1</v>
      </c>
      <c r="N424" s="186" t="s">
        <v>40</v>
      </c>
      <c r="O424" s="187"/>
      <c r="P424" s="188">
        <f>O424*H424</f>
        <v>0</v>
      </c>
      <c r="Q424" s="188">
        <v>0</v>
      </c>
      <c r="R424" s="188">
        <f>Q424*H424</f>
        <v>0</v>
      </c>
      <c r="S424" s="188">
        <v>0</v>
      </c>
      <c r="T424" s="189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1" t="s">
        <v>1200</v>
      </c>
      <c r="AT424" s="171" t="s">
        <v>142</v>
      </c>
      <c r="AU424" s="171" t="s">
        <v>85</v>
      </c>
      <c r="AY424" s="14" t="s">
        <v>139</v>
      </c>
      <c r="BE424" s="172">
        <f>IF(N424="základní",J424,0)</f>
        <v>0</v>
      </c>
      <c r="BF424" s="172">
        <f>IF(N424="snížená",J424,0)</f>
        <v>0</v>
      </c>
      <c r="BG424" s="172">
        <f>IF(N424="zákl. přenesená",J424,0)</f>
        <v>0</v>
      </c>
      <c r="BH424" s="172">
        <f>IF(N424="sníž. přenesená",J424,0)</f>
        <v>0</v>
      </c>
      <c r="BI424" s="172">
        <f>IF(N424="nulová",J424,0)</f>
        <v>0</v>
      </c>
      <c r="BJ424" s="14" t="s">
        <v>83</v>
      </c>
      <c r="BK424" s="172">
        <f>ROUND(I424*H424,2)</f>
        <v>0</v>
      </c>
      <c r="BL424" s="14" t="s">
        <v>1200</v>
      </c>
      <c r="BM424" s="171" t="s">
        <v>1201</v>
      </c>
    </row>
    <row r="425" spans="1:65" s="2" customFormat="1" ht="6.95" customHeight="1">
      <c r="A425" s="29"/>
      <c r="B425" s="44"/>
      <c r="C425" s="45"/>
      <c r="D425" s="45"/>
      <c r="E425" s="45"/>
      <c r="F425" s="45"/>
      <c r="G425" s="45"/>
      <c r="H425" s="45"/>
      <c r="I425" s="117"/>
      <c r="J425" s="45"/>
      <c r="K425" s="45"/>
      <c r="L425" s="30"/>
      <c r="M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</row>
  </sheetData>
  <autoFilter ref="C142:K424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89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Letohrad - oprava objektu TO Letohrad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9" t="s">
        <v>1202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9. 6. 2020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193"/>
      <c r="G18" s="193"/>
      <c r="H18" s="19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198" t="s">
        <v>1</v>
      </c>
      <c r="F27" s="198"/>
      <c r="G27" s="198"/>
      <c r="H27" s="19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ROUND(J135,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ROUND((SUM(BE135:BE297)),  2)</f>
        <v>0</v>
      </c>
      <c r="G33" s="29"/>
      <c r="H33" s="29"/>
      <c r="I33" s="104">
        <v>0.21</v>
      </c>
      <c r="J33" s="103">
        <f>ROUND(((SUM(BE135:BE297))*I33),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ROUND((SUM(BF135:BF297)),  2)</f>
        <v>0</v>
      </c>
      <c r="G34" s="29"/>
      <c r="H34" s="29"/>
      <c r="I34" s="104">
        <v>0.15</v>
      </c>
      <c r="J34" s="103">
        <f>ROUND(((SUM(BF135:BF297))*I34),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ROUND((SUM(BG135:BG297)),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ROUND((SUM(BH135:BH297)),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ROUND((SUM(BI135:BI297)),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Letohrad - oprava objektu TO Letohrad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9" t="str">
        <f>E9</f>
        <v>SO02 - Oprava soc. zařízení pro pracovníky TO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Letohrad</v>
      </c>
      <c r="G89" s="29"/>
      <c r="H89" s="29"/>
      <c r="I89" s="94" t="s">
        <v>22</v>
      </c>
      <c r="J89" s="52" t="str">
        <f>IF(J12="","",J12)</f>
        <v>9. 6. 2020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s.o.</v>
      </c>
      <c r="G91" s="29"/>
      <c r="H91" s="29"/>
      <c r="I91" s="94" t="s">
        <v>30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95</v>
      </c>
      <c r="D96" s="29"/>
      <c r="E96" s="29"/>
      <c r="F96" s="29"/>
      <c r="G96" s="29"/>
      <c r="H96" s="29"/>
      <c r="I96" s="93"/>
      <c r="J96" s="68">
        <f>J135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J136</f>
        <v>0</v>
      </c>
      <c r="L97" s="123"/>
    </row>
    <row r="98" spans="2:12" s="10" customFormat="1" ht="19.899999999999999" customHeight="1">
      <c r="B98" s="128"/>
      <c r="D98" s="129" t="s">
        <v>99</v>
      </c>
      <c r="E98" s="130"/>
      <c r="F98" s="130"/>
      <c r="G98" s="130"/>
      <c r="H98" s="130"/>
      <c r="I98" s="131"/>
      <c r="J98" s="132">
        <f>J137</f>
        <v>0</v>
      </c>
      <c r="L98" s="128"/>
    </row>
    <row r="99" spans="2:12" s="10" customFormat="1" ht="19.899999999999999" customHeight="1">
      <c r="B99" s="128"/>
      <c r="D99" s="129" t="s">
        <v>100</v>
      </c>
      <c r="E99" s="130"/>
      <c r="F99" s="130"/>
      <c r="G99" s="130"/>
      <c r="H99" s="130"/>
      <c r="I99" s="131"/>
      <c r="J99" s="132">
        <f>J146</f>
        <v>0</v>
      </c>
      <c r="L99" s="128"/>
    </row>
    <row r="100" spans="2:12" s="10" customFormat="1" ht="19.899999999999999" customHeight="1">
      <c r="B100" s="128"/>
      <c r="D100" s="129" t="s">
        <v>101</v>
      </c>
      <c r="E100" s="130"/>
      <c r="F100" s="130"/>
      <c r="G100" s="130"/>
      <c r="H100" s="130"/>
      <c r="I100" s="131"/>
      <c r="J100" s="132">
        <f>J177</f>
        <v>0</v>
      </c>
      <c r="L100" s="128"/>
    </row>
    <row r="101" spans="2:12" s="10" customFormat="1" ht="19.899999999999999" customHeight="1">
      <c r="B101" s="128"/>
      <c r="D101" s="129" t="s">
        <v>102</v>
      </c>
      <c r="E101" s="130"/>
      <c r="F101" s="130"/>
      <c r="G101" s="130"/>
      <c r="H101" s="130"/>
      <c r="I101" s="131"/>
      <c r="J101" s="132">
        <f>J198</f>
        <v>0</v>
      </c>
      <c r="L101" s="128"/>
    </row>
    <row r="102" spans="2:12" s="10" customFormat="1" ht="19.899999999999999" customHeight="1">
      <c r="B102" s="128"/>
      <c r="D102" s="129" t="s">
        <v>103</v>
      </c>
      <c r="E102" s="130"/>
      <c r="F102" s="130"/>
      <c r="G102" s="130"/>
      <c r="H102" s="130"/>
      <c r="I102" s="131"/>
      <c r="J102" s="132">
        <f>J204</f>
        <v>0</v>
      </c>
      <c r="L102" s="128"/>
    </row>
    <row r="103" spans="2:12" s="9" customFormat="1" ht="24.95" customHeight="1">
      <c r="B103" s="123"/>
      <c r="D103" s="124" t="s">
        <v>104</v>
      </c>
      <c r="E103" s="125"/>
      <c r="F103" s="125"/>
      <c r="G103" s="125"/>
      <c r="H103" s="125"/>
      <c r="I103" s="126"/>
      <c r="J103" s="127">
        <f>J206</f>
        <v>0</v>
      </c>
      <c r="L103" s="123"/>
    </row>
    <row r="104" spans="2:12" s="10" customFormat="1" ht="19.899999999999999" customHeight="1">
      <c r="B104" s="128"/>
      <c r="D104" s="129" t="s">
        <v>105</v>
      </c>
      <c r="E104" s="130"/>
      <c r="F104" s="130"/>
      <c r="G104" s="130"/>
      <c r="H104" s="130"/>
      <c r="I104" s="131"/>
      <c r="J104" s="132">
        <f>J207</f>
        <v>0</v>
      </c>
      <c r="L104" s="128"/>
    </row>
    <row r="105" spans="2:12" s="10" customFormat="1" ht="19.899999999999999" customHeight="1">
      <c r="B105" s="128"/>
      <c r="D105" s="129" t="s">
        <v>107</v>
      </c>
      <c r="E105" s="130"/>
      <c r="F105" s="130"/>
      <c r="G105" s="130"/>
      <c r="H105" s="130"/>
      <c r="I105" s="131"/>
      <c r="J105" s="132">
        <f>J214</f>
        <v>0</v>
      </c>
      <c r="L105" s="128"/>
    </row>
    <row r="106" spans="2:12" s="10" customFormat="1" ht="19.899999999999999" customHeight="1">
      <c r="B106" s="128"/>
      <c r="D106" s="129" t="s">
        <v>111</v>
      </c>
      <c r="E106" s="130"/>
      <c r="F106" s="130"/>
      <c r="G106" s="130"/>
      <c r="H106" s="130"/>
      <c r="I106" s="131"/>
      <c r="J106" s="132">
        <f>J219</f>
        <v>0</v>
      </c>
      <c r="L106" s="128"/>
    </row>
    <row r="107" spans="2:12" s="10" customFormat="1" ht="19.899999999999999" customHeight="1">
      <c r="B107" s="128"/>
      <c r="D107" s="129" t="s">
        <v>113</v>
      </c>
      <c r="E107" s="130"/>
      <c r="F107" s="130"/>
      <c r="G107" s="130"/>
      <c r="H107" s="130"/>
      <c r="I107" s="131"/>
      <c r="J107" s="132">
        <f>J245</f>
        <v>0</v>
      </c>
      <c r="L107" s="128"/>
    </row>
    <row r="108" spans="2:12" s="10" customFormat="1" ht="19.899999999999999" customHeight="1">
      <c r="B108" s="128"/>
      <c r="D108" s="129" t="s">
        <v>114</v>
      </c>
      <c r="E108" s="130"/>
      <c r="F108" s="130"/>
      <c r="G108" s="130"/>
      <c r="H108" s="130"/>
      <c r="I108" s="131"/>
      <c r="J108" s="132">
        <f>J248</f>
        <v>0</v>
      </c>
      <c r="L108" s="128"/>
    </row>
    <row r="109" spans="2:12" s="10" customFormat="1" ht="19.899999999999999" customHeight="1">
      <c r="B109" s="128"/>
      <c r="D109" s="129" t="s">
        <v>116</v>
      </c>
      <c r="E109" s="130"/>
      <c r="F109" s="130"/>
      <c r="G109" s="130"/>
      <c r="H109" s="130"/>
      <c r="I109" s="131"/>
      <c r="J109" s="132">
        <f>J251</f>
        <v>0</v>
      </c>
      <c r="L109" s="128"/>
    </row>
    <row r="110" spans="2:12" s="10" customFormat="1" ht="19.899999999999999" customHeight="1">
      <c r="B110" s="128"/>
      <c r="D110" s="129" t="s">
        <v>117</v>
      </c>
      <c r="E110" s="130"/>
      <c r="F110" s="130"/>
      <c r="G110" s="130"/>
      <c r="H110" s="130"/>
      <c r="I110" s="131"/>
      <c r="J110" s="132">
        <f>J259</f>
        <v>0</v>
      </c>
      <c r="L110" s="128"/>
    </row>
    <row r="111" spans="2:12" s="10" customFormat="1" ht="19.899999999999999" customHeight="1">
      <c r="B111" s="128"/>
      <c r="D111" s="129" t="s">
        <v>118</v>
      </c>
      <c r="E111" s="130"/>
      <c r="F111" s="130"/>
      <c r="G111" s="130"/>
      <c r="H111" s="130"/>
      <c r="I111" s="131"/>
      <c r="J111" s="132">
        <f>J262</f>
        <v>0</v>
      </c>
      <c r="L111" s="128"/>
    </row>
    <row r="112" spans="2:12" s="10" customFormat="1" ht="19.899999999999999" customHeight="1">
      <c r="B112" s="128"/>
      <c r="D112" s="129" t="s">
        <v>120</v>
      </c>
      <c r="E112" s="130"/>
      <c r="F112" s="130"/>
      <c r="G112" s="130"/>
      <c r="H112" s="130"/>
      <c r="I112" s="131"/>
      <c r="J112" s="132">
        <f>J274</f>
        <v>0</v>
      </c>
      <c r="L112" s="128"/>
    </row>
    <row r="113" spans="1:31" s="10" customFormat="1" ht="19.899999999999999" customHeight="1">
      <c r="B113" s="128"/>
      <c r="D113" s="129" t="s">
        <v>121</v>
      </c>
      <c r="E113" s="130"/>
      <c r="F113" s="130"/>
      <c r="G113" s="130"/>
      <c r="H113" s="130"/>
      <c r="I113" s="131"/>
      <c r="J113" s="132">
        <f>J283</f>
        <v>0</v>
      </c>
      <c r="L113" s="128"/>
    </row>
    <row r="114" spans="1:31" s="9" customFormat="1" ht="24.95" customHeight="1">
      <c r="B114" s="123"/>
      <c r="D114" s="124" t="s">
        <v>122</v>
      </c>
      <c r="E114" s="125"/>
      <c r="F114" s="125"/>
      <c r="G114" s="125"/>
      <c r="H114" s="125"/>
      <c r="I114" s="126"/>
      <c r="J114" s="127">
        <f>J295</f>
        <v>0</v>
      </c>
      <c r="L114" s="123"/>
    </row>
    <row r="115" spans="1:31" s="10" customFormat="1" ht="19.899999999999999" customHeight="1">
      <c r="B115" s="128"/>
      <c r="D115" s="129" t="s">
        <v>123</v>
      </c>
      <c r="E115" s="130"/>
      <c r="F115" s="130"/>
      <c r="G115" s="130"/>
      <c r="H115" s="130"/>
      <c r="I115" s="131"/>
      <c r="J115" s="132">
        <f>J296</f>
        <v>0</v>
      </c>
      <c r="L115" s="128"/>
    </row>
    <row r="116" spans="1:31" s="2" customFormat="1" ht="21.7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45"/>
      <c r="D117" s="45"/>
      <c r="E117" s="45"/>
      <c r="F117" s="45"/>
      <c r="G117" s="45"/>
      <c r="H117" s="45"/>
      <c r="I117" s="117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21" spans="1:31" s="2" customFormat="1" ht="6.95" customHeight="1">
      <c r="A121" s="29"/>
      <c r="B121" s="46"/>
      <c r="C121" s="47"/>
      <c r="D121" s="47"/>
      <c r="E121" s="47"/>
      <c r="F121" s="47"/>
      <c r="G121" s="47"/>
      <c r="H121" s="47"/>
      <c r="I121" s="118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18" t="s">
        <v>124</v>
      </c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16</v>
      </c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229" t="str">
        <f>E7</f>
        <v>Letohrad - oprava objektu TO Letohrad</v>
      </c>
      <c r="F125" s="230"/>
      <c r="G125" s="230"/>
      <c r="H125" s="230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90</v>
      </c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9"/>
      <c r="D127" s="29"/>
      <c r="E127" s="209" t="str">
        <f>E9</f>
        <v>SO02 - Oprava soc. zařízení pro pracovníky TO</v>
      </c>
      <c r="F127" s="231"/>
      <c r="G127" s="231"/>
      <c r="H127" s="231"/>
      <c r="I127" s="93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93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20</v>
      </c>
      <c r="D129" s="29"/>
      <c r="E129" s="29"/>
      <c r="F129" s="22" t="str">
        <f>F12</f>
        <v>Letohrad</v>
      </c>
      <c r="G129" s="29"/>
      <c r="H129" s="29"/>
      <c r="I129" s="94" t="s">
        <v>22</v>
      </c>
      <c r="J129" s="52" t="str">
        <f>IF(J12="","",J12)</f>
        <v>9. 6. 2020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4" t="s">
        <v>24</v>
      </c>
      <c r="D131" s="29"/>
      <c r="E131" s="29"/>
      <c r="F131" s="22" t="str">
        <f>E15</f>
        <v>Správa Železnic, s.o.</v>
      </c>
      <c r="G131" s="29"/>
      <c r="H131" s="29"/>
      <c r="I131" s="94" t="s">
        <v>30</v>
      </c>
      <c r="J131" s="27" t="str">
        <f>E21</f>
        <v>PRODIN a.s.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4" t="s">
        <v>28</v>
      </c>
      <c r="D132" s="29"/>
      <c r="E132" s="29"/>
      <c r="F132" s="22" t="str">
        <f>IF(E18="","",E18)</f>
        <v>Vyplň údaj</v>
      </c>
      <c r="G132" s="29"/>
      <c r="H132" s="29"/>
      <c r="I132" s="94" t="s">
        <v>33</v>
      </c>
      <c r="J132" s="27" t="str">
        <f>E24</f>
        <v>PRODIN a.s.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0.35" customHeight="1">
      <c r="A133" s="29"/>
      <c r="B133" s="30"/>
      <c r="C133" s="29"/>
      <c r="D133" s="29"/>
      <c r="E133" s="29"/>
      <c r="F133" s="29"/>
      <c r="G133" s="29"/>
      <c r="H133" s="29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11" customFormat="1" ht="29.25" customHeight="1">
      <c r="A134" s="133"/>
      <c r="B134" s="134"/>
      <c r="C134" s="135" t="s">
        <v>125</v>
      </c>
      <c r="D134" s="136" t="s">
        <v>60</v>
      </c>
      <c r="E134" s="136" t="s">
        <v>56</v>
      </c>
      <c r="F134" s="136" t="s">
        <v>57</v>
      </c>
      <c r="G134" s="136" t="s">
        <v>126</v>
      </c>
      <c r="H134" s="136" t="s">
        <v>127</v>
      </c>
      <c r="I134" s="137" t="s">
        <v>128</v>
      </c>
      <c r="J134" s="138" t="s">
        <v>94</v>
      </c>
      <c r="K134" s="139" t="s">
        <v>129</v>
      </c>
      <c r="L134" s="140"/>
      <c r="M134" s="59" t="s">
        <v>1</v>
      </c>
      <c r="N134" s="60" t="s">
        <v>39</v>
      </c>
      <c r="O134" s="60" t="s">
        <v>130</v>
      </c>
      <c r="P134" s="60" t="s">
        <v>131</v>
      </c>
      <c r="Q134" s="60" t="s">
        <v>132</v>
      </c>
      <c r="R134" s="60" t="s">
        <v>133</v>
      </c>
      <c r="S134" s="60" t="s">
        <v>134</v>
      </c>
      <c r="T134" s="61" t="s">
        <v>135</v>
      </c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</row>
    <row r="135" spans="1:65" s="2" customFormat="1" ht="22.9" customHeight="1">
      <c r="A135" s="29"/>
      <c r="B135" s="30"/>
      <c r="C135" s="66" t="s">
        <v>136</v>
      </c>
      <c r="D135" s="29"/>
      <c r="E135" s="29"/>
      <c r="F135" s="29"/>
      <c r="G135" s="29"/>
      <c r="H135" s="29"/>
      <c r="I135" s="93"/>
      <c r="J135" s="141">
        <f>BK135</f>
        <v>0</v>
      </c>
      <c r="K135" s="29"/>
      <c r="L135" s="30"/>
      <c r="M135" s="62"/>
      <c r="N135" s="53"/>
      <c r="O135" s="63"/>
      <c r="P135" s="142">
        <f>P136+P206+P295</f>
        <v>0</v>
      </c>
      <c r="Q135" s="63"/>
      <c r="R135" s="142">
        <f>R136+R206+R295</f>
        <v>45.633759930000004</v>
      </c>
      <c r="S135" s="63"/>
      <c r="T135" s="143">
        <f>T136+T206+T295</f>
        <v>49.677818799999983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74</v>
      </c>
      <c r="AU135" s="14" t="s">
        <v>96</v>
      </c>
      <c r="BK135" s="144">
        <f>BK136+BK206+BK295</f>
        <v>0</v>
      </c>
    </row>
    <row r="136" spans="1:65" s="12" customFormat="1" ht="25.9" customHeight="1">
      <c r="B136" s="145"/>
      <c r="D136" s="146" t="s">
        <v>74</v>
      </c>
      <c r="E136" s="147" t="s">
        <v>137</v>
      </c>
      <c r="F136" s="147" t="s">
        <v>138</v>
      </c>
      <c r="I136" s="148"/>
      <c r="J136" s="149">
        <f>BK136</f>
        <v>0</v>
      </c>
      <c r="L136" s="145"/>
      <c r="M136" s="150"/>
      <c r="N136" s="151"/>
      <c r="O136" s="151"/>
      <c r="P136" s="152">
        <f>P137+P146+P177+P198+P204</f>
        <v>0</v>
      </c>
      <c r="Q136" s="151"/>
      <c r="R136" s="152">
        <f>R137+R146+R177+R198+R204</f>
        <v>42.408765710000004</v>
      </c>
      <c r="S136" s="151"/>
      <c r="T136" s="153">
        <f>T137+T146+T177+T198+T204</f>
        <v>49.300319999999985</v>
      </c>
      <c r="AR136" s="146" t="s">
        <v>83</v>
      </c>
      <c r="AT136" s="154" t="s">
        <v>74</v>
      </c>
      <c r="AU136" s="154" t="s">
        <v>75</v>
      </c>
      <c r="AY136" s="146" t="s">
        <v>139</v>
      </c>
      <c r="BK136" s="155">
        <f>BK137+BK146+BK177+BK198+BK204</f>
        <v>0</v>
      </c>
    </row>
    <row r="137" spans="1:65" s="12" customFormat="1" ht="22.9" customHeight="1">
      <c r="B137" s="145"/>
      <c r="D137" s="146" t="s">
        <v>74</v>
      </c>
      <c r="E137" s="156" t="s">
        <v>148</v>
      </c>
      <c r="F137" s="156" t="s">
        <v>149</v>
      </c>
      <c r="I137" s="148"/>
      <c r="J137" s="157">
        <f>BK137</f>
        <v>0</v>
      </c>
      <c r="L137" s="145"/>
      <c r="M137" s="150"/>
      <c r="N137" s="151"/>
      <c r="O137" s="151"/>
      <c r="P137" s="152">
        <f>SUM(P138:P145)</f>
        <v>0</v>
      </c>
      <c r="Q137" s="151"/>
      <c r="R137" s="152">
        <f>SUM(R138:R145)</f>
        <v>2.7735351500000003</v>
      </c>
      <c r="S137" s="151"/>
      <c r="T137" s="153">
        <f>SUM(T138:T145)</f>
        <v>0</v>
      </c>
      <c r="AR137" s="146" t="s">
        <v>83</v>
      </c>
      <c r="AT137" s="154" t="s">
        <v>74</v>
      </c>
      <c r="AU137" s="154" t="s">
        <v>83</v>
      </c>
      <c r="AY137" s="146" t="s">
        <v>139</v>
      </c>
      <c r="BK137" s="155">
        <f>SUM(BK138:BK145)</f>
        <v>0</v>
      </c>
    </row>
    <row r="138" spans="1:65" s="2" customFormat="1" ht="21.75" customHeight="1">
      <c r="A138" s="29"/>
      <c r="B138" s="158"/>
      <c r="C138" s="159" t="s">
        <v>494</v>
      </c>
      <c r="D138" s="159" t="s">
        <v>142</v>
      </c>
      <c r="E138" s="160" t="s">
        <v>1203</v>
      </c>
      <c r="F138" s="161" t="s">
        <v>1204</v>
      </c>
      <c r="G138" s="162" t="s">
        <v>145</v>
      </c>
      <c r="H138" s="163">
        <v>1.077</v>
      </c>
      <c r="I138" s="164"/>
      <c r="J138" s="165">
        <f t="shared" ref="J138:J145" si="0">ROUND(I138*H138,2)</f>
        <v>0</v>
      </c>
      <c r="K138" s="166"/>
      <c r="L138" s="30"/>
      <c r="M138" s="167" t="s">
        <v>1</v>
      </c>
      <c r="N138" s="168" t="s">
        <v>40</v>
      </c>
      <c r="O138" s="55"/>
      <c r="P138" s="169">
        <f t="shared" ref="P138:P145" si="1">O138*H138</f>
        <v>0</v>
      </c>
      <c r="Q138" s="169">
        <v>1.3271500000000001</v>
      </c>
      <c r="R138" s="169">
        <f t="shared" ref="R138:R145" si="2">Q138*H138</f>
        <v>1.42934055</v>
      </c>
      <c r="S138" s="169">
        <v>0</v>
      </c>
      <c r="T138" s="170">
        <f t="shared" ref="T138:T145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146</v>
      </c>
      <c r="AT138" s="171" t="s">
        <v>142</v>
      </c>
      <c r="AU138" s="171" t="s">
        <v>85</v>
      </c>
      <c r="AY138" s="14" t="s">
        <v>139</v>
      </c>
      <c r="BE138" s="172">
        <f t="shared" ref="BE138:BE145" si="4">IF(N138="základní",J138,0)</f>
        <v>0</v>
      </c>
      <c r="BF138" s="172">
        <f t="shared" ref="BF138:BF145" si="5">IF(N138="snížená",J138,0)</f>
        <v>0</v>
      </c>
      <c r="BG138" s="172">
        <f t="shared" ref="BG138:BG145" si="6">IF(N138="zákl. přenesená",J138,0)</f>
        <v>0</v>
      </c>
      <c r="BH138" s="172">
        <f t="shared" ref="BH138:BH145" si="7">IF(N138="sníž. přenesená",J138,0)</f>
        <v>0</v>
      </c>
      <c r="BI138" s="172">
        <f t="shared" ref="BI138:BI145" si="8">IF(N138="nulová",J138,0)</f>
        <v>0</v>
      </c>
      <c r="BJ138" s="14" t="s">
        <v>83</v>
      </c>
      <c r="BK138" s="172">
        <f t="shared" ref="BK138:BK145" si="9">ROUND(I138*H138,2)</f>
        <v>0</v>
      </c>
      <c r="BL138" s="14" t="s">
        <v>146</v>
      </c>
      <c r="BM138" s="171" t="s">
        <v>1205</v>
      </c>
    </row>
    <row r="139" spans="1:65" s="2" customFormat="1" ht="21.75" customHeight="1">
      <c r="A139" s="29"/>
      <c r="B139" s="158"/>
      <c r="C139" s="159" t="s">
        <v>505</v>
      </c>
      <c r="D139" s="159" t="s">
        <v>142</v>
      </c>
      <c r="E139" s="160" t="s">
        <v>1206</v>
      </c>
      <c r="F139" s="161" t="s">
        <v>1207</v>
      </c>
      <c r="G139" s="162" t="s">
        <v>169</v>
      </c>
      <c r="H139" s="163">
        <v>3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40</v>
      </c>
      <c r="O139" s="55"/>
      <c r="P139" s="169">
        <f t="shared" si="1"/>
        <v>0</v>
      </c>
      <c r="Q139" s="169">
        <v>2.588E-2</v>
      </c>
      <c r="R139" s="169">
        <f t="shared" si="2"/>
        <v>7.7640000000000001E-2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146</v>
      </c>
      <c r="AT139" s="171" t="s">
        <v>142</v>
      </c>
      <c r="AU139" s="171" t="s">
        <v>85</v>
      </c>
      <c r="AY139" s="14" t="s">
        <v>139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83</v>
      </c>
      <c r="BK139" s="172">
        <f t="shared" si="9"/>
        <v>0</v>
      </c>
      <c r="BL139" s="14" t="s">
        <v>146</v>
      </c>
      <c r="BM139" s="171" t="s">
        <v>1208</v>
      </c>
    </row>
    <row r="140" spans="1:65" s="2" customFormat="1" ht="16.5" customHeight="1">
      <c r="A140" s="29"/>
      <c r="B140" s="158"/>
      <c r="C140" s="173" t="s">
        <v>8</v>
      </c>
      <c r="D140" s="173" t="s">
        <v>217</v>
      </c>
      <c r="E140" s="174" t="s">
        <v>1209</v>
      </c>
      <c r="F140" s="175" t="s">
        <v>1210</v>
      </c>
      <c r="G140" s="176" t="s">
        <v>169</v>
      </c>
      <c r="H140" s="177">
        <v>3</v>
      </c>
      <c r="I140" s="178"/>
      <c r="J140" s="179">
        <f t="shared" si="0"/>
        <v>0</v>
      </c>
      <c r="K140" s="180"/>
      <c r="L140" s="181"/>
      <c r="M140" s="182" t="s">
        <v>1</v>
      </c>
      <c r="N140" s="183" t="s">
        <v>40</v>
      </c>
      <c r="O140" s="55"/>
      <c r="P140" s="169">
        <f t="shared" si="1"/>
        <v>0</v>
      </c>
      <c r="Q140" s="169">
        <v>7.2999999999999995E-2</v>
      </c>
      <c r="R140" s="169">
        <f t="shared" si="2"/>
        <v>0.21899999999999997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220</v>
      </c>
      <c r="AT140" s="171" t="s">
        <v>217</v>
      </c>
      <c r="AU140" s="171" t="s">
        <v>85</v>
      </c>
      <c r="AY140" s="14" t="s">
        <v>139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83</v>
      </c>
      <c r="BK140" s="172">
        <f t="shared" si="9"/>
        <v>0</v>
      </c>
      <c r="BL140" s="14" t="s">
        <v>146</v>
      </c>
      <c r="BM140" s="171" t="s">
        <v>1211</v>
      </c>
    </row>
    <row r="141" spans="1:65" s="2" customFormat="1" ht="21.75" customHeight="1">
      <c r="A141" s="29"/>
      <c r="B141" s="158"/>
      <c r="C141" s="159" t="s">
        <v>1021</v>
      </c>
      <c r="D141" s="159" t="s">
        <v>142</v>
      </c>
      <c r="E141" s="160" t="s">
        <v>1212</v>
      </c>
      <c r="F141" s="161" t="s">
        <v>1213</v>
      </c>
      <c r="G141" s="162" t="s">
        <v>169</v>
      </c>
      <c r="H141" s="163">
        <v>1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40</v>
      </c>
      <c r="O141" s="55"/>
      <c r="P141" s="169">
        <f t="shared" si="1"/>
        <v>0</v>
      </c>
      <c r="Q141" s="169">
        <v>2.5350000000000001E-2</v>
      </c>
      <c r="R141" s="169">
        <f t="shared" si="2"/>
        <v>2.5350000000000001E-2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146</v>
      </c>
      <c r="AT141" s="171" t="s">
        <v>142</v>
      </c>
      <c r="AU141" s="171" t="s">
        <v>85</v>
      </c>
      <c r="AY141" s="14" t="s">
        <v>139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83</v>
      </c>
      <c r="BK141" s="172">
        <f t="shared" si="9"/>
        <v>0</v>
      </c>
      <c r="BL141" s="14" t="s">
        <v>146</v>
      </c>
      <c r="BM141" s="171" t="s">
        <v>1214</v>
      </c>
    </row>
    <row r="142" spans="1:65" s="2" customFormat="1" ht="16.5" customHeight="1">
      <c r="A142" s="29"/>
      <c r="B142" s="158"/>
      <c r="C142" s="159" t="s">
        <v>465</v>
      </c>
      <c r="D142" s="159" t="s">
        <v>142</v>
      </c>
      <c r="E142" s="160" t="s">
        <v>1215</v>
      </c>
      <c r="F142" s="161" t="s">
        <v>1216</v>
      </c>
      <c r="G142" s="162" t="s">
        <v>145</v>
      </c>
      <c r="H142" s="163">
        <v>6.8000000000000005E-2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40</v>
      </c>
      <c r="O142" s="55"/>
      <c r="P142" s="169">
        <f t="shared" si="1"/>
        <v>0</v>
      </c>
      <c r="Q142" s="169">
        <v>1.94302</v>
      </c>
      <c r="R142" s="169">
        <f t="shared" si="2"/>
        <v>0.13212536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146</v>
      </c>
      <c r="AT142" s="171" t="s">
        <v>142</v>
      </c>
      <c r="AU142" s="171" t="s">
        <v>85</v>
      </c>
      <c r="AY142" s="14" t="s">
        <v>139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83</v>
      </c>
      <c r="BK142" s="172">
        <f t="shared" si="9"/>
        <v>0</v>
      </c>
      <c r="BL142" s="14" t="s">
        <v>146</v>
      </c>
      <c r="BM142" s="171" t="s">
        <v>1217</v>
      </c>
    </row>
    <row r="143" spans="1:65" s="2" customFormat="1" ht="21.75" customHeight="1">
      <c r="A143" s="29"/>
      <c r="B143" s="158"/>
      <c r="C143" s="159" t="s">
        <v>146</v>
      </c>
      <c r="D143" s="159" t="s">
        <v>142</v>
      </c>
      <c r="E143" s="160" t="s">
        <v>1218</v>
      </c>
      <c r="F143" s="161" t="s">
        <v>1219</v>
      </c>
      <c r="G143" s="162" t="s">
        <v>370</v>
      </c>
      <c r="H143" s="163">
        <v>3.5999999999999997E-2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40</v>
      </c>
      <c r="O143" s="55"/>
      <c r="P143" s="169">
        <f t="shared" si="1"/>
        <v>0</v>
      </c>
      <c r="Q143" s="169">
        <v>1.0900000000000001</v>
      </c>
      <c r="R143" s="169">
        <f t="shared" si="2"/>
        <v>3.9239999999999997E-2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146</v>
      </c>
      <c r="AT143" s="171" t="s">
        <v>142</v>
      </c>
      <c r="AU143" s="171" t="s">
        <v>85</v>
      </c>
      <c r="AY143" s="14" t="s">
        <v>139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83</v>
      </c>
      <c r="BK143" s="172">
        <f t="shared" si="9"/>
        <v>0</v>
      </c>
      <c r="BL143" s="14" t="s">
        <v>146</v>
      </c>
      <c r="BM143" s="171" t="s">
        <v>1220</v>
      </c>
    </row>
    <row r="144" spans="1:65" s="2" customFormat="1" ht="21.75" customHeight="1">
      <c r="A144" s="29"/>
      <c r="B144" s="158"/>
      <c r="C144" s="159" t="s">
        <v>1017</v>
      </c>
      <c r="D144" s="159" t="s">
        <v>142</v>
      </c>
      <c r="E144" s="160" t="s">
        <v>161</v>
      </c>
      <c r="F144" s="161" t="s">
        <v>162</v>
      </c>
      <c r="G144" s="162" t="s">
        <v>153</v>
      </c>
      <c r="H144" s="163">
        <v>11.523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40</v>
      </c>
      <c r="O144" s="55"/>
      <c r="P144" s="169">
        <f t="shared" si="1"/>
        <v>0</v>
      </c>
      <c r="Q144" s="169">
        <v>6.6879999999999995E-2</v>
      </c>
      <c r="R144" s="169">
        <f t="shared" si="2"/>
        <v>0.77065823999999994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146</v>
      </c>
      <c r="AT144" s="171" t="s">
        <v>142</v>
      </c>
      <c r="AU144" s="171" t="s">
        <v>85</v>
      </c>
      <c r="AY144" s="14" t="s">
        <v>139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83</v>
      </c>
      <c r="BK144" s="172">
        <f t="shared" si="9"/>
        <v>0</v>
      </c>
      <c r="BL144" s="14" t="s">
        <v>146</v>
      </c>
      <c r="BM144" s="171" t="s">
        <v>1221</v>
      </c>
    </row>
    <row r="145" spans="1:65" s="2" customFormat="1" ht="21.75" customHeight="1">
      <c r="A145" s="29"/>
      <c r="B145" s="158"/>
      <c r="C145" s="159" t="s">
        <v>164</v>
      </c>
      <c r="D145" s="159" t="s">
        <v>142</v>
      </c>
      <c r="E145" s="160" t="s">
        <v>1222</v>
      </c>
      <c r="F145" s="161" t="s">
        <v>1223</v>
      </c>
      <c r="G145" s="162" t="s">
        <v>153</v>
      </c>
      <c r="H145" s="163">
        <v>0.45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40</v>
      </c>
      <c r="O145" s="55"/>
      <c r="P145" s="169">
        <f t="shared" si="1"/>
        <v>0</v>
      </c>
      <c r="Q145" s="169">
        <v>0.17818000000000001</v>
      </c>
      <c r="R145" s="169">
        <f t="shared" si="2"/>
        <v>8.0181000000000002E-2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146</v>
      </c>
      <c r="AT145" s="171" t="s">
        <v>142</v>
      </c>
      <c r="AU145" s="171" t="s">
        <v>85</v>
      </c>
      <c r="AY145" s="14" t="s">
        <v>139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83</v>
      </c>
      <c r="BK145" s="172">
        <f t="shared" si="9"/>
        <v>0</v>
      </c>
      <c r="BL145" s="14" t="s">
        <v>146</v>
      </c>
      <c r="BM145" s="171" t="s">
        <v>1224</v>
      </c>
    </row>
    <row r="146" spans="1:65" s="12" customFormat="1" ht="22.9" customHeight="1">
      <c r="B146" s="145"/>
      <c r="D146" s="146" t="s">
        <v>74</v>
      </c>
      <c r="E146" s="156" t="s">
        <v>164</v>
      </c>
      <c r="F146" s="156" t="s">
        <v>165</v>
      </c>
      <c r="I146" s="148"/>
      <c r="J146" s="157">
        <f>BK146</f>
        <v>0</v>
      </c>
      <c r="L146" s="145"/>
      <c r="M146" s="150"/>
      <c r="N146" s="151"/>
      <c r="O146" s="151"/>
      <c r="P146" s="152">
        <f>SUM(P147:P176)</f>
        <v>0</v>
      </c>
      <c r="Q146" s="151"/>
      <c r="R146" s="152">
        <f>SUM(R147:R176)</f>
        <v>39.635230560000004</v>
      </c>
      <c r="S146" s="151"/>
      <c r="T146" s="153">
        <f>SUM(T147:T176)</f>
        <v>0</v>
      </c>
      <c r="AR146" s="146" t="s">
        <v>83</v>
      </c>
      <c r="AT146" s="154" t="s">
        <v>74</v>
      </c>
      <c r="AU146" s="154" t="s">
        <v>83</v>
      </c>
      <c r="AY146" s="146" t="s">
        <v>139</v>
      </c>
      <c r="BK146" s="155">
        <f>SUM(BK147:BK176)</f>
        <v>0</v>
      </c>
    </row>
    <row r="147" spans="1:65" s="2" customFormat="1" ht="21.75" customHeight="1">
      <c r="A147" s="29"/>
      <c r="B147" s="158"/>
      <c r="C147" s="159" t="s">
        <v>574</v>
      </c>
      <c r="D147" s="159" t="s">
        <v>142</v>
      </c>
      <c r="E147" s="160" t="s">
        <v>1225</v>
      </c>
      <c r="F147" s="161" t="s">
        <v>1226</v>
      </c>
      <c r="G147" s="162" t="s">
        <v>153</v>
      </c>
      <c r="H147" s="163">
        <v>55.136000000000003</v>
      </c>
      <c r="I147" s="164"/>
      <c r="J147" s="165">
        <f t="shared" ref="J147:J176" si="10">ROUND(I147*H147,2)</f>
        <v>0</v>
      </c>
      <c r="K147" s="166"/>
      <c r="L147" s="30"/>
      <c r="M147" s="167" t="s">
        <v>1</v>
      </c>
      <c r="N147" s="168" t="s">
        <v>40</v>
      </c>
      <c r="O147" s="55"/>
      <c r="P147" s="169">
        <f t="shared" ref="P147:P176" si="11">O147*H147</f>
        <v>0</v>
      </c>
      <c r="Q147" s="169">
        <v>1.4E-3</v>
      </c>
      <c r="R147" s="169">
        <f t="shared" ref="R147:R176" si="12">Q147*H147</f>
        <v>7.7190400000000006E-2</v>
      </c>
      <c r="S147" s="169">
        <v>0</v>
      </c>
      <c r="T147" s="170">
        <f t="shared" ref="T147:T176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146</v>
      </c>
      <c r="AT147" s="171" t="s">
        <v>142</v>
      </c>
      <c r="AU147" s="171" t="s">
        <v>85</v>
      </c>
      <c r="AY147" s="14" t="s">
        <v>139</v>
      </c>
      <c r="BE147" s="172">
        <f t="shared" ref="BE147:BE176" si="14">IF(N147="základní",J147,0)</f>
        <v>0</v>
      </c>
      <c r="BF147" s="172">
        <f t="shared" ref="BF147:BF176" si="15">IF(N147="snížená",J147,0)</f>
        <v>0</v>
      </c>
      <c r="BG147" s="172">
        <f t="shared" ref="BG147:BG176" si="16">IF(N147="zákl. přenesená",J147,0)</f>
        <v>0</v>
      </c>
      <c r="BH147" s="172">
        <f t="shared" ref="BH147:BH176" si="17">IF(N147="sníž. přenesená",J147,0)</f>
        <v>0</v>
      </c>
      <c r="BI147" s="172">
        <f t="shared" ref="BI147:BI176" si="18">IF(N147="nulová",J147,0)</f>
        <v>0</v>
      </c>
      <c r="BJ147" s="14" t="s">
        <v>83</v>
      </c>
      <c r="BK147" s="172">
        <f t="shared" ref="BK147:BK176" si="19">ROUND(I147*H147,2)</f>
        <v>0</v>
      </c>
      <c r="BL147" s="14" t="s">
        <v>146</v>
      </c>
      <c r="BM147" s="171" t="s">
        <v>1227</v>
      </c>
    </row>
    <row r="148" spans="1:65" s="2" customFormat="1" ht="21.75" customHeight="1">
      <c r="A148" s="29"/>
      <c r="B148" s="158"/>
      <c r="C148" s="159" t="s">
        <v>540</v>
      </c>
      <c r="D148" s="159" t="s">
        <v>142</v>
      </c>
      <c r="E148" s="160" t="s">
        <v>1228</v>
      </c>
      <c r="F148" s="161" t="s">
        <v>1229</v>
      </c>
      <c r="G148" s="162" t="s">
        <v>153</v>
      </c>
      <c r="H148" s="163">
        <v>55.136000000000003</v>
      </c>
      <c r="I148" s="164"/>
      <c r="J148" s="165">
        <f t="shared" si="10"/>
        <v>0</v>
      </c>
      <c r="K148" s="166"/>
      <c r="L148" s="30"/>
      <c r="M148" s="167" t="s">
        <v>1</v>
      </c>
      <c r="N148" s="168" t="s">
        <v>40</v>
      </c>
      <c r="O148" s="55"/>
      <c r="P148" s="169">
        <f t="shared" si="11"/>
        <v>0</v>
      </c>
      <c r="Q148" s="169">
        <v>4.3800000000000002E-3</v>
      </c>
      <c r="R148" s="169">
        <f t="shared" si="12"/>
        <v>0.24149568000000002</v>
      </c>
      <c r="S148" s="169">
        <v>0</v>
      </c>
      <c r="T148" s="170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146</v>
      </c>
      <c r="AT148" s="171" t="s">
        <v>142</v>
      </c>
      <c r="AU148" s="171" t="s">
        <v>85</v>
      </c>
      <c r="AY148" s="14" t="s">
        <v>139</v>
      </c>
      <c r="BE148" s="172">
        <f t="shared" si="14"/>
        <v>0</v>
      </c>
      <c r="BF148" s="172">
        <f t="shared" si="15"/>
        <v>0</v>
      </c>
      <c r="BG148" s="172">
        <f t="shared" si="16"/>
        <v>0</v>
      </c>
      <c r="BH148" s="172">
        <f t="shared" si="17"/>
        <v>0</v>
      </c>
      <c r="BI148" s="172">
        <f t="shared" si="18"/>
        <v>0</v>
      </c>
      <c r="BJ148" s="14" t="s">
        <v>83</v>
      </c>
      <c r="BK148" s="172">
        <f t="shared" si="19"/>
        <v>0</v>
      </c>
      <c r="BL148" s="14" t="s">
        <v>146</v>
      </c>
      <c r="BM148" s="171" t="s">
        <v>1230</v>
      </c>
    </row>
    <row r="149" spans="1:65" s="2" customFormat="1" ht="21.75" customHeight="1">
      <c r="A149" s="29"/>
      <c r="B149" s="158"/>
      <c r="C149" s="159" t="s">
        <v>1029</v>
      </c>
      <c r="D149" s="159" t="s">
        <v>142</v>
      </c>
      <c r="E149" s="160" t="s">
        <v>1231</v>
      </c>
      <c r="F149" s="161" t="s">
        <v>1232</v>
      </c>
      <c r="G149" s="162" t="s">
        <v>153</v>
      </c>
      <c r="H149" s="163">
        <v>55.136000000000003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40</v>
      </c>
      <c r="O149" s="55"/>
      <c r="P149" s="169">
        <f t="shared" si="11"/>
        <v>0</v>
      </c>
      <c r="Q149" s="169">
        <v>2.6100000000000002E-2</v>
      </c>
      <c r="R149" s="169">
        <f t="shared" si="12"/>
        <v>1.4390496000000002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146</v>
      </c>
      <c r="AT149" s="171" t="s">
        <v>142</v>
      </c>
      <c r="AU149" s="171" t="s">
        <v>85</v>
      </c>
      <c r="AY149" s="14" t="s">
        <v>139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83</v>
      </c>
      <c r="BK149" s="172">
        <f t="shared" si="19"/>
        <v>0</v>
      </c>
      <c r="BL149" s="14" t="s">
        <v>146</v>
      </c>
      <c r="BM149" s="171" t="s">
        <v>1233</v>
      </c>
    </row>
    <row r="150" spans="1:65" s="2" customFormat="1" ht="21.75" customHeight="1">
      <c r="A150" s="29"/>
      <c r="B150" s="158"/>
      <c r="C150" s="159" t="s">
        <v>544</v>
      </c>
      <c r="D150" s="159" t="s">
        <v>142</v>
      </c>
      <c r="E150" s="160" t="s">
        <v>1234</v>
      </c>
      <c r="F150" s="161" t="s">
        <v>1235</v>
      </c>
      <c r="G150" s="162" t="s">
        <v>153</v>
      </c>
      <c r="H150" s="163">
        <v>119.095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40</v>
      </c>
      <c r="O150" s="55"/>
      <c r="P150" s="169">
        <f t="shared" si="11"/>
        <v>0</v>
      </c>
      <c r="Q150" s="169">
        <v>1.4E-3</v>
      </c>
      <c r="R150" s="169">
        <f t="shared" si="12"/>
        <v>0.16673299999999999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146</v>
      </c>
      <c r="AT150" s="171" t="s">
        <v>142</v>
      </c>
      <c r="AU150" s="171" t="s">
        <v>85</v>
      </c>
      <c r="AY150" s="14" t="s">
        <v>139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83</v>
      </c>
      <c r="BK150" s="172">
        <f t="shared" si="19"/>
        <v>0</v>
      </c>
      <c r="BL150" s="14" t="s">
        <v>146</v>
      </c>
      <c r="BM150" s="171" t="s">
        <v>1236</v>
      </c>
    </row>
    <row r="151" spans="1:65" s="2" customFormat="1" ht="21.75" customHeight="1">
      <c r="A151" s="29"/>
      <c r="B151" s="158"/>
      <c r="C151" s="159" t="s">
        <v>519</v>
      </c>
      <c r="D151" s="159" t="s">
        <v>142</v>
      </c>
      <c r="E151" s="160" t="s">
        <v>184</v>
      </c>
      <c r="F151" s="161" t="s">
        <v>185</v>
      </c>
      <c r="G151" s="162" t="s">
        <v>153</v>
      </c>
      <c r="H151" s="163">
        <v>119.095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40</v>
      </c>
      <c r="O151" s="55"/>
      <c r="P151" s="169">
        <f t="shared" si="11"/>
        <v>0</v>
      </c>
      <c r="Q151" s="169">
        <v>4.3800000000000002E-3</v>
      </c>
      <c r="R151" s="169">
        <f t="shared" si="12"/>
        <v>0.52163610000000005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146</v>
      </c>
      <c r="AT151" s="171" t="s">
        <v>142</v>
      </c>
      <c r="AU151" s="171" t="s">
        <v>85</v>
      </c>
      <c r="AY151" s="14" t="s">
        <v>139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83</v>
      </c>
      <c r="BK151" s="172">
        <f t="shared" si="19"/>
        <v>0</v>
      </c>
      <c r="BL151" s="14" t="s">
        <v>146</v>
      </c>
      <c r="BM151" s="171" t="s">
        <v>1237</v>
      </c>
    </row>
    <row r="152" spans="1:65" s="2" customFormat="1" ht="21.75" customHeight="1">
      <c r="A152" s="29"/>
      <c r="B152" s="158"/>
      <c r="C152" s="159" t="s">
        <v>345</v>
      </c>
      <c r="D152" s="159" t="s">
        <v>142</v>
      </c>
      <c r="E152" s="160" t="s">
        <v>1238</v>
      </c>
      <c r="F152" s="161" t="s">
        <v>1239</v>
      </c>
      <c r="G152" s="162" t="s">
        <v>153</v>
      </c>
      <c r="H152" s="163">
        <v>96.05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40</v>
      </c>
      <c r="O152" s="55"/>
      <c r="P152" s="169">
        <f t="shared" si="11"/>
        <v>0</v>
      </c>
      <c r="Q152" s="169">
        <v>2.6100000000000002E-2</v>
      </c>
      <c r="R152" s="169">
        <f t="shared" si="12"/>
        <v>2.5069050000000002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146</v>
      </c>
      <c r="AT152" s="171" t="s">
        <v>142</v>
      </c>
      <c r="AU152" s="171" t="s">
        <v>85</v>
      </c>
      <c r="AY152" s="14" t="s">
        <v>139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83</v>
      </c>
      <c r="BK152" s="172">
        <f t="shared" si="19"/>
        <v>0</v>
      </c>
      <c r="BL152" s="14" t="s">
        <v>146</v>
      </c>
      <c r="BM152" s="171" t="s">
        <v>1240</v>
      </c>
    </row>
    <row r="153" spans="1:65" s="2" customFormat="1" ht="21.75" customHeight="1">
      <c r="A153" s="29"/>
      <c r="B153" s="158"/>
      <c r="C153" s="159" t="s">
        <v>1033</v>
      </c>
      <c r="D153" s="159" t="s">
        <v>142</v>
      </c>
      <c r="E153" s="160" t="s">
        <v>188</v>
      </c>
      <c r="F153" s="161" t="s">
        <v>189</v>
      </c>
      <c r="G153" s="162" t="s">
        <v>153</v>
      </c>
      <c r="H153" s="163">
        <v>5.94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40</v>
      </c>
      <c r="O153" s="55"/>
      <c r="P153" s="169">
        <f t="shared" si="11"/>
        <v>0</v>
      </c>
      <c r="Q153" s="169">
        <v>3.3579999999999999E-2</v>
      </c>
      <c r="R153" s="169">
        <f t="shared" si="12"/>
        <v>0.19946520000000001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146</v>
      </c>
      <c r="AT153" s="171" t="s">
        <v>142</v>
      </c>
      <c r="AU153" s="171" t="s">
        <v>85</v>
      </c>
      <c r="AY153" s="14" t="s">
        <v>139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83</v>
      </c>
      <c r="BK153" s="172">
        <f t="shared" si="19"/>
        <v>0</v>
      </c>
      <c r="BL153" s="14" t="s">
        <v>146</v>
      </c>
      <c r="BM153" s="171" t="s">
        <v>1241</v>
      </c>
    </row>
    <row r="154" spans="1:65" s="2" customFormat="1" ht="21.75" customHeight="1">
      <c r="A154" s="29"/>
      <c r="B154" s="158"/>
      <c r="C154" s="159" t="s">
        <v>616</v>
      </c>
      <c r="D154" s="159" t="s">
        <v>142</v>
      </c>
      <c r="E154" s="160" t="s">
        <v>204</v>
      </c>
      <c r="F154" s="161" t="s">
        <v>205</v>
      </c>
      <c r="G154" s="162" t="s">
        <v>153</v>
      </c>
      <c r="H154" s="163">
        <v>279.93400000000003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40</v>
      </c>
      <c r="O154" s="55"/>
      <c r="P154" s="169">
        <f t="shared" si="11"/>
        <v>0</v>
      </c>
      <c r="Q154" s="169">
        <v>1.4E-3</v>
      </c>
      <c r="R154" s="169">
        <f t="shared" si="12"/>
        <v>0.39190760000000002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146</v>
      </c>
      <c r="AT154" s="171" t="s">
        <v>142</v>
      </c>
      <c r="AU154" s="171" t="s">
        <v>85</v>
      </c>
      <c r="AY154" s="14" t="s">
        <v>139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83</v>
      </c>
      <c r="BK154" s="172">
        <f t="shared" si="19"/>
        <v>0</v>
      </c>
      <c r="BL154" s="14" t="s">
        <v>146</v>
      </c>
      <c r="BM154" s="171" t="s">
        <v>1242</v>
      </c>
    </row>
    <row r="155" spans="1:65" s="2" customFormat="1" ht="21.75" customHeight="1">
      <c r="A155" s="29"/>
      <c r="B155" s="158"/>
      <c r="C155" s="159" t="s">
        <v>608</v>
      </c>
      <c r="D155" s="159" t="s">
        <v>142</v>
      </c>
      <c r="E155" s="160" t="s">
        <v>208</v>
      </c>
      <c r="F155" s="161" t="s">
        <v>209</v>
      </c>
      <c r="G155" s="162" t="s">
        <v>153</v>
      </c>
      <c r="H155" s="163">
        <v>279.93400000000003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40</v>
      </c>
      <c r="O155" s="55"/>
      <c r="P155" s="169">
        <f t="shared" si="11"/>
        <v>0</v>
      </c>
      <c r="Q155" s="169">
        <v>4.3800000000000002E-3</v>
      </c>
      <c r="R155" s="169">
        <f t="shared" si="12"/>
        <v>1.2261109200000002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146</v>
      </c>
      <c r="AT155" s="171" t="s">
        <v>142</v>
      </c>
      <c r="AU155" s="171" t="s">
        <v>85</v>
      </c>
      <c r="AY155" s="14" t="s">
        <v>139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83</v>
      </c>
      <c r="BK155" s="172">
        <f t="shared" si="19"/>
        <v>0</v>
      </c>
      <c r="BL155" s="14" t="s">
        <v>146</v>
      </c>
      <c r="BM155" s="171" t="s">
        <v>1243</v>
      </c>
    </row>
    <row r="156" spans="1:65" s="2" customFormat="1" ht="21.75" customHeight="1">
      <c r="A156" s="29"/>
      <c r="B156" s="158"/>
      <c r="C156" s="159" t="s">
        <v>612</v>
      </c>
      <c r="D156" s="159" t="s">
        <v>142</v>
      </c>
      <c r="E156" s="160" t="s">
        <v>1244</v>
      </c>
      <c r="F156" s="161" t="s">
        <v>1245</v>
      </c>
      <c r="G156" s="162" t="s">
        <v>214</v>
      </c>
      <c r="H156" s="163">
        <v>9.6</v>
      </c>
      <c r="I156" s="164"/>
      <c r="J156" s="165">
        <f t="shared" si="10"/>
        <v>0</v>
      </c>
      <c r="K156" s="166"/>
      <c r="L156" s="30"/>
      <c r="M156" s="167" t="s">
        <v>1</v>
      </c>
      <c r="N156" s="168" t="s">
        <v>40</v>
      </c>
      <c r="O156" s="55"/>
      <c r="P156" s="169">
        <f t="shared" si="11"/>
        <v>0</v>
      </c>
      <c r="Q156" s="169">
        <v>0</v>
      </c>
      <c r="R156" s="169">
        <f t="shared" si="12"/>
        <v>0</v>
      </c>
      <c r="S156" s="169">
        <v>0</v>
      </c>
      <c r="T156" s="170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146</v>
      </c>
      <c r="AT156" s="171" t="s">
        <v>142</v>
      </c>
      <c r="AU156" s="171" t="s">
        <v>85</v>
      </c>
      <c r="AY156" s="14" t="s">
        <v>139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83</v>
      </c>
      <c r="BK156" s="172">
        <f t="shared" si="19"/>
        <v>0</v>
      </c>
      <c r="BL156" s="14" t="s">
        <v>146</v>
      </c>
      <c r="BM156" s="171" t="s">
        <v>1246</v>
      </c>
    </row>
    <row r="157" spans="1:65" s="2" customFormat="1" ht="21.75" customHeight="1">
      <c r="A157" s="29"/>
      <c r="B157" s="158"/>
      <c r="C157" s="173" t="s">
        <v>600</v>
      </c>
      <c r="D157" s="173" t="s">
        <v>217</v>
      </c>
      <c r="E157" s="174" t="s">
        <v>1247</v>
      </c>
      <c r="F157" s="175" t="s">
        <v>1248</v>
      </c>
      <c r="G157" s="176" t="s">
        <v>214</v>
      </c>
      <c r="H157" s="177">
        <v>9.6</v>
      </c>
      <c r="I157" s="178"/>
      <c r="J157" s="179">
        <f t="shared" si="10"/>
        <v>0</v>
      </c>
      <c r="K157" s="180"/>
      <c r="L157" s="181"/>
      <c r="M157" s="182" t="s">
        <v>1</v>
      </c>
      <c r="N157" s="183" t="s">
        <v>40</v>
      </c>
      <c r="O157" s="55"/>
      <c r="P157" s="169">
        <f t="shared" si="11"/>
        <v>0</v>
      </c>
      <c r="Q157" s="169">
        <v>1E-4</v>
      </c>
      <c r="R157" s="169">
        <f t="shared" si="12"/>
        <v>9.6000000000000002E-4</v>
      </c>
      <c r="S157" s="169">
        <v>0</v>
      </c>
      <c r="T157" s="170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220</v>
      </c>
      <c r="AT157" s="171" t="s">
        <v>217</v>
      </c>
      <c r="AU157" s="171" t="s">
        <v>85</v>
      </c>
      <c r="AY157" s="14" t="s">
        <v>139</v>
      </c>
      <c r="BE157" s="172">
        <f t="shared" si="14"/>
        <v>0</v>
      </c>
      <c r="BF157" s="172">
        <f t="shared" si="15"/>
        <v>0</v>
      </c>
      <c r="BG157" s="172">
        <f t="shared" si="16"/>
        <v>0</v>
      </c>
      <c r="BH157" s="172">
        <f t="shared" si="17"/>
        <v>0</v>
      </c>
      <c r="BI157" s="172">
        <f t="shared" si="18"/>
        <v>0</v>
      </c>
      <c r="BJ157" s="14" t="s">
        <v>83</v>
      </c>
      <c r="BK157" s="172">
        <f t="shared" si="19"/>
        <v>0</v>
      </c>
      <c r="BL157" s="14" t="s">
        <v>146</v>
      </c>
      <c r="BM157" s="171" t="s">
        <v>1249</v>
      </c>
    </row>
    <row r="158" spans="1:65" s="2" customFormat="1" ht="21.75" customHeight="1">
      <c r="A158" s="29"/>
      <c r="B158" s="158"/>
      <c r="C158" s="159" t="s">
        <v>1250</v>
      </c>
      <c r="D158" s="159" t="s">
        <v>142</v>
      </c>
      <c r="E158" s="160" t="s">
        <v>212</v>
      </c>
      <c r="F158" s="161" t="s">
        <v>213</v>
      </c>
      <c r="G158" s="162" t="s">
        <v>214</v>
      </c>
      <c r="H158" s="163">
        <v>104.148</v>
      </c>
      <c r="I158" s="164"/>
      <c r="J158" s="165">
        <f t="shared" si="10"/>
        <v>0</v>
      </c>
      <c r="K158" s="166"/>
      <c r="L158" s="30"/>
      <c r="M158" s="167" t="s">
        <v>1</v>
      </c>
      <c r="N158" s="168" t="s">
        <v>40</v>
      </c>
      <c r="O158" s="55"/>
      <c r="P158" s="169">
        <f t="shared" si="11"/>
        <v>0</v>
      </c>
      <c r="Q158" s="169">
        <v>0</v>
      </c>
      <c r="R158" s="169">
        <f t="shared" si="12"/>
        <v>0</v>
      </c>
      <c r="S158" s="169">
        <v>0</v>
      </c>
      <c r="T158" s="170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146</v>
      </c>
      <c r="AT158" s="171" t="s">
        <v>142</v>
      </c>
      <c r="AU158" s="171" t="s">
        <v>85</v>
      </c>
      <c r="AY158" s="14" t="s">
        <v>139</v>
      </c>
      <c r="BE158" s="172">
        <f t="shared" si="14"/>
        <v>0</v>
      </c>
      <c r="BF158" s="172">
        <f t="shared" si="15"/>
        <v>0</v>
      </c>
      <c r="BG158" s="172">
        <f t="shared" si="16"/>
        <v>0</v>
      </c>
      <c r="BH158" s="172">
        <f t="shared" si="17"/>
        <v>0</v>
      </c>
      <c r="BI158" s="172">
        <f t="shared" si="18"/>
        <v>0</v>
      </c>
      <c r="BJ158" s="14" t="s">
        <v>83</v>
      </c>
      <c r="BK158" s="172">
        <f t="shared" si="19"/>
        <v>0</v>
      </c>
      <c r="BL158" s="14" t="s">
        <v>146</v>
      </c>
      <c r="BM158" s="171" t="s">
        <v>1251</v>
      </c>
    </row>
    <row r="159" spans="1:65" s="2" customFormat="1" ht="21.75" customHeight="1">
      <c r="A159" s="29"/>
      <c r="B159" s="158"/>
      <c r="C159" s="173" t="s">
        <v>604</v>
      </c>
      <c r="D159" s="173" t="s">
        <v>217</v>
      </c>
      <c r="E159" s="174" t="s">
        <v>218</v>
      </c>
      <c r="F159" s="175" t="s">
        <v>219</v>
      </c>
      <c r="G159" s="176" t="s">
        <v>214</v>
      </c>
      <c r="H159" s="177">
        <v>109.355</v>
      </c>
      <c r="I159" s="178"/>
      <c r="J159" s="179">
        <f t="shared" si="10"/>
        <v>0</v>
      </c>
      <c r="K159" s="180"/>
      <c r="L159" s="181"/>
      <c r="M159" s="182" t="s">
        <v>1</v>
      </c>
      <c r="N159" s="183" t="s">
        <v>40</v>
      </c>
      <c r="O159" s="55"/>
      <c r="P159" s="169">
        <f t="shared" si="11"/>
        <v>0</v>
      </c>
      <c r="Q159" s="169">
        <v>1.1E-4</v>
      </c>
      <c r="R159" s="169">
        <f t="shared" si="12"/>
        <v>1.2029050000000001E-2</v>
      </c>
      <c r="S159" s="169">
        <v>0</v>
      </c>
      <c r="T159" s="17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220</v>
      </c>
      <c r="AT159" s="171" t="s">
        <v>217</v>
      </c>
      <c r="AU159" s="171" t="s">
        <v>85</v>
      </c>
      <c r="AY159" s="14" t="s">
        <v>139</v>
      </c>
      <c r="BE159" s="172">
        <f t="shared" si="14"/>
        <v>0</v>
      </c>
      <c r="BF159" s="172">
        <f t="shared" si="15"/>
        <v>0</v>
      </c>
      <c r="BG159" s="172">
        <f t="shared" si="16"/>
        <v>0</v>
      </c>
      <c r="BH159" s="172">
        <f t="shared" si="17"/>
        <v>0</v>
      </c>
      <c r="BI159" s="172">
        <f t="shared" si="18"/>
        <v>0</v>
      </c>
      <c r="BJ159" s="14" t="s">
        <v>83</v>
      </c>
      <c r="BK159" s="172">
        <f t="shared" si="19"/>
        <v>0</v>
      </c>
      <c r="BL159" s="14" t="s">
        <v>146</v>
      </c>
      <c r="BM159" s="171" t="s">
        <v>1252</v>
      </c>
    </row>
    <row r="160" spans="1:65" s="2" customFormat="1" ht="21.75" customHeight="1">
      <c r="A160" s="29"/>
      <c r="B160" s="158"/>
      <c r="C160" s="159" t="s">
        <v>1253</v>
      </c>
      <c r="D160" s="159" t="s">
        <v>142</v>
      </c>
      <c r="E160" s="160" t="s">
        <v>223</v>
      </c>
      <c r="F160" s="161" t="s">
        <v>224</v>
      </c>
      <c r="G160" s="162" t="s">
        <v>214</v>
      </c>
      <c r="H160" s="163">
        <v>71.566000000000003</v>
      </c>
      <c r="I160" s="164"/>
      <c r="J160" s="165">
        <f t="shared" si="10"/>
        <v>0</v>
      </c>
      <c r="K160" s="166"/>
      <c r="L160" s="30"/>
      <c r="M160" s="167" t="s">
        <v>1</v>
      </c>
      <c r="N160" s="168" t="s">
        <v>40</v>
      </c>
      <c r="O160" s="55"/>
      <c r="P160" s="169">
        <f t="shared" si="11"/>
        <v>0</v>
      </c>
      <c r="Q160" s="169">
        <v>0</v>
      </c>
      <c r="R160" s="169">
        <f t="shared" si="12"/>
        <v>0</v>
      </c>
      <c r="S160" s="169">
        <v>0</v>
      </c>
      <c r="T160" s="17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146</v>
      </c>
      <c r="AT160" s="171" t="s">
        <v>142</v>
      </c>
      <c r="AU160" s="171" t="s">
        <v>85</v>
      </c>
      <c r="AY160" s="14" t="s">
        <v>139</v>
      </c>
      <c r="BE160" s="172">
        <f t="shared" si="14"/>
        <v>0</v>
      </c>
      <c r="BF160" s="172">
        <f t="shared" si="15"/>
        <v>0</v>
      </c>
      <c r="BG160" s="172">
        <f t="shared" si="16"/>
        <v>0</v>
      </c>
      <c r="BH160" s="172">
        <f t="shared" si="17"/>
        <v>0</v>
      </c>
      <c r="BI160" s="172">
        <f t="shared" si="18"/>
        <v>0</v>
      </c>
      <c r="BJ160" s="14" t="s">
        <v>83</v>
      </c>
      <c r="BK160" s="172">
        <f t="shared" si="19"/>
        <v>0</v>
      </c>
      <c r="BL160" s="14" t="s">
        <v>146</v>
      </c>
      <c r="BM160" s="171" t="s">
        <v>1254</v>
      </c>
    </row>
    <row r="161" spans="1:65" s="2" customFormat="1" ht="21.75" customHeight="1">
      <c r="A161" s="29"/>
      <c r="B161" s="158"/>
      <c r="C161" s="173" t="s">
        <v>620</v>
      </c>
      <c r="D161" s="173" t="s">
        <v>217</v>
      </c>
      <c r="E161" s="174" t="s">
        <v>227</v>
      </c>
      <c r="F161" s="175" t="s">
        <v>228</v>
      </c>
      <c r="G161" s="176" t="s">
        <v>214</v>
      </c>
      <c r="H161" s="177">
        <v>75.144000000000005</v>
      </c>
      <c r="I161" s="178"/>
      <c r="J161" s="179">
        <f t="shared" si="10"/>
        <v>0</v>
      </c>
      <c r="K161" s="180"/>
      <c r="L161" s="181"/>
      <c r="M161" s="182" t="s">
        <v>1</v>
      </c>
      <c r="N161" s="183" t="s">
        <v>40</v>
      </c>
      <c r="O161" s="55"/>
      <c r="P161" s="169">
        <f t="shared" si="11"/>
        <v>0</v>
      </c>
      <c r="Q161" s="169">
        <v>4.0000000000000003E-5</v>
      </c>
      <c r="R161" s="169">
        <f t="shared" si="12"/>
        <v>3.0057600000000005E-3</v>
      </c>
      <c r="S161" s="169">
        <v>0</v>
      </c>
      <c r="T161" s="17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220</v>
      </c>
      <c r="AT161" s="171" t="s">
        <v>217</v>
      </c>
      <c r="AU161" s="171" t="s">
        <v>85</v>
      </c>
      <c r="AY161" s="14" t="s">
        <v>139</v>
      </c>
      <c r="BE161" s="172">
        <f t="shared" si="14"/>
        <v>0</v>
      </c>
      <c r="BF161" s="172">
        <f t="shared" si="15"/>
        <v>0</v>
      </c>
      <c r="BG161" s="172">
        <f t="shared" si="16"/>
        <v>0</v>
      </c>
      <c r="BH161" s="172">
        <f t="shared" si="17"/>
        <v>0</v>
      </c>
      <c r="BI161" s="172">
        <f t="shared" si="18"/>
        <v>0</v>
      </c>
      <c r="BJ161" s="14" t="s">
        <v>83</v>
      </c>
      <c r="BK161" s="172">
        <f t="shared" si="19"/>
        <v>0</v>
      </c>
      <c r="BL161" s="14" t="s">
        <v>146</v>
      </c>
      <c r="BM161" s="171" t="s">
        <v>1255</v>
      </c>
    </row>
    <row r="162" spans="1:65" s="2" customFormat="1" ht="21.75" customHeight="1">
      <c r="A162" s="29"/>
      <c r="B162" s="158"/>
      <c r="C162" s="159" t="s">
        <v>632</v>
      </c>
      <c r="D162" s="159" t="s">
        <v>142</v>
      </c>
      <c r="E162" s="160" t="s">
        <v>1256</v>
      </c>
      <c r="F162" s="161" t="s">
        <v>1257</v>
      </c>
      <c r="G162" s="162" t="s">
        <v>153</v>
      </c>
      <c r="H162" s="163">
        <v>26.576000000000001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40</v>
      </c>
      <c r="O162" s="55"/>
      <c r="P162" s="169">
        <f t="shared" si="11"/>
        <v>0</v>
      </c>
      <c r="Q162" s="169">
        <v>2.3099999999999999E-2</v>
      </c>
      <c r="R162" s="169">
        <f t="shared" si="12"/>
        <v>0.61390559999999994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146</v>
      </c>
      <c r="AT162" s="171" t="s">
        <v>142</v>
      </c>
      <c r="AU162" s="171" t="s">
        <v>85</v>
      </c>
      <c r="AY162" s="14" t="s">
        <v>139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83</v>
      </c>
      <c r="BK162" s="172">
        <f t="shared" si="19"/>
        <v>0</v>
      </c>
      <c r="BL162" s="14" t="s">
        <v>146</v>
      </c>
      <c r="BM162" s="171" t="s">
        <v>1258</v>
      </c>
    </row>
    <row r="163" spans="1:65" s="2" customFormat="1" ht="21.75" customHeight="1">
      <c r="A163" s="29"/>
      <c r="B163" s="158"/>
      <c r="C163" s="159" t="s">
        <v>357</v>
      </c>
      <c r="D163" s="159" t="s">
        <v>142</v>
      </c>
      <c r="E163" s="160" t="s">
        <v>231</v>
      </c>
      <c r="F163" s="161" t="s">
        <v>232</v>
      </c>
      <c r="G163" s="162" t="s">
        <v>153</v>
      </c>
      <c r="H163" s="163">
        <v>279.93400000000003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40</v>
      </c>
      <c r="O163" s="55"/>
      <c r="P163" s="169">
        <f t="shared" si="11"/>
        <v>0</v>
      </c>
      <c r="Q163" s="169">
        <v>2.7299999999999998E-3</v>
      </c>
      <c r="R163" s="169">
        <f t="shared" si="12"/>
        <v>0.76421981999999999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146</v>
      </c>
      <c r="AT163" s="171" t="s">
        <v>142</v>
      </c>
      <c r="AU163" s="171" t="s">
        <v>85</v>
      </c>
      <c r="AY163" s="14" t="s">
        <v>139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83</v>
      </c>
      <c r="BK163" s="172">
        <f t="shared" si="19"/>
        <v>0</v>
      </c>
      <c r="BL163" s="14" t="s">
        <v>146</v>
      </c>
      <c r="BM163" s="171" t="s">
        <v>1259</v>
      </c>
    </row>
    <row r="164" spans="1:65" s="2" customFormat="1" ht="21.75" customHeight="1">
      <c r="A164" s="29"/>
      <c r="B164" s="158"/>
      <c r="C164" s="159" t="s">
        <v>1260</v>
      </c>
      <c r="D164" s="159" t="s">
        <v>142</v>
      </c>
      <c r="E164" s="160" t="s">
        <v>235</v>
      </c>
      <c r="F164" s="161" t="s">
        <v>236</v>
      </c>
      <c r="G164" s="162" t="s">
        <v>153</v>
      </c>
      <c r="H164" s="163">
        <v>253.358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40</v>
      </c>
      <c r="O164" s="55"/>
      <c r="P164" s="169">
        <f t="shared" si="11"/>
        <v>0</v>
      </c>
      <c r="Q164" s="169">
        <v>1.899E-2</v>
      </c>
      <c r="R164" s="169">
        <f t="shared" si="12"/>
        <v>4.8112684200000002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146</v>
      </c>
      <c r="AT164" s="171" t="s">
        <v>142</v>
      </c>
      <c r="AU164" s="171" t="s">
        <v>85</v>
      </c>
      <c r="AY164" s="14" t="s">
        <v>139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83</v>
      </c>
      <c r="BK164" s="172">
        <f t="shared" si="19"/>
        <v>0</v>
      </c>
      <c r="BL164" s="14" t="s">
        <v>146</v>
      </c>
      <c r="BM164" s="171" t="s">
        <v>1261</v>
      </c>
    </row>
    <row r="165" spans="1:65" s="2" customFormat="1" ht="21.75" customHeight="1">
      <c r="A165" s="29"/>
      <c r="B165" s="158"/>
      <c r="C165" s="159" t="s">
        <v>353</v>
      </c>
      <c r="D165" s="159" t="s">
        <v>142</v>
      </c>
      <c r="E165" s="160" t="s">
        <v>1262</v>
      </c>
      <c r="F165" s="161" t="s">
        <v>1263</v>
      </c>
      <c r="G165" s="162" t="s">
        <v>153</v>
      </c>
      <c r="H165" s="163">
        <v>1.694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40</v>
      </c>
      <c r="O165" s="55"/>
      <c r="P165" s="169">
        <f t="shared" si="11"/>
        <v>0</v>
      </c>
      <c r="Q165" s="169">
        <v>4.1599999999999998E-2</v>
      </c>
      <c r="R165" s="169">
        <f t="shared" si="12"/>
        <v>7.0470399999999989E-2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146</v>
      </c>
      <c r="AT165" s="171" t="s">
        <v>142</v>
      </c>
      <c r="AU165" s="171" t="s">
        <v>85</v>
      </c>
      <c r="AY165" s="14" t="s">
        <v>139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83</v>
      </c>
      <c r="BK165" s="172">
        <f t="shared" si="19"/>
        <v>0</v>
      </c>
      <c r="BL165" s="14" t="s">
        <v>146</v>
      </c>
      <c r="BM165" s="171" t="s">
        <v>1264</v>
      </c>
    </row>
    <row r="166" spans="1:65" s="2" customFormat="1" ht="21.75" customHeight="1">
      <c r="A166" s="29"/>
      <c r="B166" s="158"/>
      <c r="C166" s="159" t="s">
        <v>1265</v>
      </c>
      <c r="D166" s="159" t="s">
        <v>142</v>
      </c>
      <c r="E166" s="160" t="s">
        <v>239</v>
      </c>
      <c r="F166" s="161" t="s">
        <v>240</v>
      </c>
      <c r="G166" s="162" t="s">
        <v>153</v>
      </c>
      <c r="H166" s="163">
        <v>35.064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40</v>
      </c>
      <c r="O166" s="55"/>
      <c r="P166" s="169">
        <f t="shared" si="11"/>
        <v>0</v>
      </c>
      <c r="Q166" s="169">
        <v>0</v>
      </c>
      <c r="R166" s="169">
        <f t="shared" si="12"/>
        <v>0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146</v>
      </c>
      <c r="AT166" s="171" t="s">
        <v>142</v>
      </c>
      <c r="AU166" s="171" t="s">
        <v>85</v>
      </c>
      <c r="AY166" s="14" t="s">
        <v>139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83</v>
      </c>
      <c r="BK166" s="172">
        <f t="shared" si="19"/>
        <v>0</v>
      </c>
      <c r="BL166" s="14" t="s">
        <v>146</v>
      </c>
      <c r="BM166" s="171" t="s">
        <v>1266</v>
      </c>
    </row>
    <row r="167" spans="1:65" s="2" customFormat="1" ht="16.5" customHeight="1">
      <c r="A167" s="29"/>
      <c r="B167" s="158"/>
      <c r="C167" s="159" t="s">
        <v>242</v>
      </c>
      <c r="D167" s="159" t="s">
        <v>142</v>
      </c>
      <c r="E167" s="160" t="s">
        <v>243</v>
      </c>
      <c r="F167" s="161" t="s">
        <v>244</v>
      </c>
      <c r="G167" s="162" t="s">
        <v>153</v>
      </c>
      <c r="H167" s="163">
        <v>279.93400000000003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40</v>
      </c>
      <c r="O167" s="55"/>
      <c r="P167" s="169">
        <f t="shared" si="11"/>
        <v>0</v>
      </c>
      <c r="Q167" s="169">
        <v>0</v>
      </c>
      <c r="R167" s="169">
        <f t="shared" si="12"/>
        <v>0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146</v>
      </c>
      <c r="AT167" s="171" t="s">
        <v>142</v>
      </c>
      <c r="AU167" s="171" t="s">
        <v>85</v>
      </c>
      <c r="AY167" s="14" t="s">
        <v>139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83</v>
      </c>
      <c r="BK167" s="172">
        <f t="shared" si="19"/>
        <v>0</v>
      </c>
      <c r="BL167" s="14" t="s">
        <v>146</v>
      </c>
      <c r="BM167" s="171" t="s">
        <v>1267</v>
      </c>
    </row>
    <row r="168" spans="1:65" s="2" customFormat="1" ht="21.75" customHeight="1">
      <c r="A168" s="29"/>
      <c r="B168" s="158"/>
      <c r="C168" s="159" t="s">
        <v>414</v>
      </c>
      <c r="D168" s="159" t="s">
        <v>142</v>
      </c>
      <c r="E168" s="160" t="s">
        <v>1268</v>
      </c>
      <c r="F168" s="161" t="s">
        <v>1269</v>
      </c>
      <c r="G168" s="162" t="s">
        <v>145</v>
      </c>
      <c r="H168" s="163">
        <v>8.7449999999999992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40</v>
      </c>
      <c r="O168" s="55"/>
      <c r="P168" s="169">
        <f t="shared" si="11"/>
        <v>0</v>
      </c>
      <c r="Q168" s="169">
        <v>2.2563399999999998</v>
      </c>
      <c r="R168" s="169">
        <f t="shared" si="12"/>
        <v>19.731693299999996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146</v>
      </c>
      <c r="AT168" s="171" t="s">
        <v>142</v>
      </c>
      <c r="AU168" s="171" t="s">
        <v>85</v>
      </c>
      <c r="AY168" s="14" t="s">
        <v>139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83</v>
      </c>
      <c r="BK168" s="172">
        <f t="shared" si="19"/>
        <v>0</v>
      </c>
      <c r="BL168" s="14" t="s">
        <v>146</v>
      </c>
      <c r="BM168" s="171" t="s">
        <v>1270</v>
      </c>
    </row>
    <row r="169" spans="1:65" s="2" customFormat="1" ht="16.5" customHeight="1">
      <c r="A169" s="29"/>
      <c r="B169" s="158"/>
      <c r="C169" s="159" t="s">
        <v>160</v>
      </c>
      <c r="D169" s="159" t="s">
        <v>142</v>
      </c>
      <c r="E169" s="160" t="s">
        <v>1271</v>
      </c>
      <c r="F169" s="161" t="s">
        <v>1272</v>
      </c>
      <c r="G169" s="162" t="s">
        <v>153</v>
      </c>
      <c r="H169" s="163">
        <v>50.033000000000001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40</v>
      </c>
      <c r="O169" s="55"/>
      <c r="P169" s="169">
        <f t="shared" si="11"/>
        <v>0</v>
      </c>
      <c r="Q169" s="169">
        <v>1E-3</v>
      </c>
      <c r="R169" s="169">
        <f t="shared" si="12"/>
        <v>5.0033000000000001E-2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146</v>
      </c>
      <c r="AT169" s="171" t="s">
        <v>142</v>
      </c>
      <c r="AU169" s="171" t="s">
        <v>85</v>
      </c>
      <c r="AY169" s="14" t="s">
        <v>139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83</v>
      </c>
      <c r="BK169" s="172">
        <f t="shared" si="19"/>
        <v>0</v>
      </c>
      <c r="BL169" s="14" t="s">
        <v>146</v>
      </c>
      <c r="BM169" s="171" t="s">
        <v>1273</v>
      </c>
    </row>
    <row r="170" spans="1:65" s="2" customFormat="1" ht="16.5" customHeight="1">
      <c r="A170" s="29"/>
      <c r="B170" s="158"/>
      <c r="C170" s="159" t="s">
        <v>498</v>
      </c>
      <c r="D170" s="159" t="s">
        <v>142</v>
      </c>
      <c r="E170" s="160" t="s">
        <v>1274</v>
      </c>
      <c r="F170" s="161" t="s">
        <v>1275</v>
      </c>
      <c r="G170" s="162" t="s">
        <v>153</v>
      </c>
      <c r="H170" s="163">
        <v>50.033000000000001</v>
      </c>
      <c r="I170" s="164"/>
      <c r="J170" s="165">
        <f t="shared" si="10"/>
        <v>0</v>
      </c>
      <c r="K170" s="166"/>
      <c r="L170" s="30"/>
      <c r="M170" s="167" t="s">
        <v>1</v>
      </c>
      <c r="N170" s="168" t="s">
        <v>40</v>
      </c>
      <c r="O170" s="55"/>
      <c r="P170" s="169">
        <f t="shared" si="11"/>
        <v>0</v>
      </c>
      <c r="Q170" s="169">
        <v>0.13403999999999999</v>
      </c>
      <c r="R170" s="169">
        <f t="shared" si="12"/>
        <v>6.7064233199999999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146</v>
      </c>
      <c r="AT170" s="171" t="s">
        <v>142</v>
      </c>
      <c r="AU170" s="171" t="s">
        <v>85</v>
      </c>
      <c r="AY170" s="14" t="s">
        <v>139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83</v>
      </c>
      <c r="BK170" s="172">
        <f t="shared" si="19"/>
        <v>0</v>
      </c>
      <c r="BL170" s="14" t="s">
        <v>146</v>
      </c>
      <c r="BM170" s="171" t="s">
        <v>1276</v>
      </c>
    </row>
    <row r="171" spans="1:65" s="2" customFormat="1" ht="16.5" customHeight="1">
      <c r="A171" s="29"/>
      <c r="B171" s="158"/>
      <c r="C171" s="159" t="s">
        <v>998</v>
      </c>
      <c r="D171" s="159" t="s">
        <v>142</v>
      </c>
      <c r="E171" s="160" t="s">
        <v>254</v>
      </c>
      <c r="F171" s="161" t="s">
        <v>255</v>
      </c>
      <c r="G171" s="162" t="s">
        <v>153</v>
      </c>
      <c r="H171" s="163">
        <v>50.033000000000001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40</v>
      </c>
      <c r="O171" s="55"/>
      <c r="P171" s="169">
        <f t="shared" si="11"/>
        <v>0</v>
      </c>
      <c r="Q171" s="169">
        <v>1.2999999999999999E-4</v>
      </c>
      <c r="R171" s="169">
        <f t="shared" si="12"/>
        <v>6.5042899999999994E-3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146</v>
      </c>
      <c r="AT171" s="171" t="s">
        <v>142</v>
      </c>
      <c r="AU171" s="171" t="s">
        <v>85</v>
      </c>
      <c r="AY171" s="14" t="s">
        <v>139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83</v>
      </c>
      <c r="BK171" s="172">
        <f t="shared" si="19"/>
        <v>0</v>
      </c>
      <c r="BL171" s="14" t="s">
        <v>146</v>
      </c>
      <c r="BM171" s="171" t="s">
        <v>1277</v>
      </c>
    </row>
    <row r="172" spans="1:65" s="2" customFormat="1" ht="33" customHeight="1">
      <c r="A172" s="29"/>
      <c r="B172" s="158"/>
      <c r="C172" s="159" t="s">
        <v>1002</v>
      </c>
      <c r="D172" s="159" t="s">
        <v>142</v>
      </c>
      <c r="E172" s="160" t="s">
        <v>1278</v>
      </c>
      <c r="F172" s="161" t="s">
        <v>1279</v>
      </c>
      <c r="G172" s="162" t="s">
        <v>214</v>
      </c>
      <c r="H172" s="163">
        <v>40.204999999999998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40</v>
      </c>
      <c r="O172" s="55"/>
      <c r="P172" s="169">
        <f t="shared" si="11"/>
        <v>0</v>
      </c>
      <c r="Q172" s="169">
        <v>2.0000000000000002E-5</v>
      </c>
      <c r="R172" s="169">
        <f t="shared" si="12"/>
        <v>8.0410000000000008E-4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146</v>
      </c>
      <c r="AT172" s="171" t="s">
        <v>142</v>
      </c>
      <c r="AU172" s="171" t="s">
        <v>85</v>
      </c>
      <c r="AY172" s="14" t="s">
        <v>139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83</v>
      </c>
      <c r="BK172" s="172">
        <f t="shared" si="19"/>
        <v>0</v>
      </c>
      <c r="BL172" s="14" t="s">
        <v>146</v>
      </c>
      <c r="BM172" s="171" t="s">
        <v>1280</v>
      </c>
    </row>
    <row r="173" spans="1:65" s="2" customFormat="1" ht="21.75" customHeight="1">
      <c r="A173" s="29"/>
      <c r="B173" s="158"/>
      <c r="C173" s="159" t="s">
        <v>421</v>
      </c>
      <c r="D173" s="159" t="s">
        <v>142</v>
      </c>
      <c r="E173" s="160" t="s">
        <v>1281</v>
      </c>
      <c r="F173" s="161" t="s">
        <v>1282</v>
      </c>
      <c r="G173" s="162" t="s">
        <v>169</v>
      </c>
      <c r="H173" s="163">
        <v>1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40</v>
      </c>
      <c r="O173" s="55"/>
      <c r="P173" s="169">
        <f t="shared" si="11"/>
        <v>0</v>
      </c>
      <c r="Q173" s="169">
        <v>1.7770000000000001E-2</v>
      </c>
      <c r="R173" s="169">
        <f t="shared" si="12"/>
        <v>1.7770000000000001E-2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146</v>
      </c>
      <c r="AT173" s="171" t="s">
        <v>142</v>
      </c>
      <c r="AU173" s="171" t="s">
        <v>85</v>
      </c>
      <c r="AY173" s="14" t="s">
        <v>139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83</v>
      </c>
      <c r="BK173" s="172">
        <f t="shared" si="19"/>
        <v>0</v>
      </c>
      <c r="BL173" s="14" t="s">
        <v>146</v>
      </c>
      <c r="BM173" s="171" t="s">
        <v>1283</v>
      </c>
    </row>
    <row r="174" spans="1:65" s="2" customFormat="1" ht="21.75" customHeight="1">
      <c r="A174" s="29"/>
      <c r="B174" s="158"/>
      <c r="C174" s="173" t="s">
        <v>1013</v>
      </c>
      <c r="D174" s="173" t="s">
        <v>217</v>
      </c>
      <c r="E174" s="174" t="s">
        <v>1284</v>
      </c>
      <c r="F174" s="175" t="s">
        <v>1285</v>
      </c>
      <c r="G174" s="176" t="s">
        <v>169</v>
      </c>
      <c r="H174" s="177">
        <v>1</v>
      </c>
      <c r="I174" s="178"/>
      <c r="J174" s="179">
        <f t="shared" si="10"/>
        <v>0</v>
      </c>
      <c r="K174" s="180"/>
      <c r="L174" s="181"/>
      <c r="M174" s="182" t="s">
        <v>1</v>
      </c>
      <c r="N174" s="183" t="s">
        <v>40</v>
      </c>
      <c r="O174" s="55"/>
      <c r="P174" s="169">
        <f t="shared" si="11"/>
        <v>0</v>
      </c>
      <c r="Q174" s="169">
        <v>1.3599999999999999E-2</v>
      </c>
      <c r="R174" s="169">
        <f t="shared" si="12"/>
        <v>1.3599999999999999E-2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220</v>
      </c>
      <c r="AT174" s="171" t="s">
        <v>217</v>
      </c>
      <c r="AU174" s="171" t="s">
        <v>85</v>
      </c>
      <c r="AY174" s="14" t="s">
        <v>139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83</v>
      </c>
      <c r="BK174" s="172">
        <f t="shared" si="19"/>
        <v>0</v>
      </c>
      <c r="BL174" s="14" t="s">
        <v>146</v>
      </c>
      <c r="BM174" s="171" t="s">
        <v>1286</v>
      </c>
    </row>
    <row r="175" spans="1:65" s="2" customFormat="1" ht="16.5" customHeight="1">
      <c r="A175" s="29"/>
      <c r="B175" s="158"/>
      <c r="C175" s="159" t="s">
        <v>1025</v>
      </c>
      <c r="D175" s="159" t="s">
        <v>142</v>
      </c>
      <c r="E175" s="160" t="s">
        <v>1287</v>
      </c>
      <c r="F175" s="161" t="s">
        <v>1288</v>
      </c>
      <c r="G175" s="162" t="s">
        <v>169</v>
      </c>
      <c r="H175" s="163">
        <v>1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40</v>
      </c>
      <c r="O175" s="55"/>
      <c r="P175" s="169">
        <f t="shared" si="11"/>
        <v>0</v>
      </c>
      <c r="Q175" s="169">
        <v>4.684E-2</v>
      </c>
      <c r="R175" s="169">
        <f t="shared" si="12"/>
        <v>4.684E-2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146</v>
      </c>
      <c r="AT175" s="171" t="s">
        <v>142</v>
      </c>
      <c r="AU175" s="171" t="s">
        <v>85</v>
      </c>
      <c r="AY175" s="14" t="s">
        <v>139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83</v>
      </c>
      <c r="BK175" s="172">
        <f t="shared" si="19"/>
        <v>0</v>
      </c>
      <c r="BL175" s="14" t="s">
        <v>146</v>
      </c>
      <c r="BM175" s="171" t="s">
        <v>1289</v>
      </c>
    </row>
    <row r="176" spans="1:65" s="2" customFormat="1" ht="21.75" customHeight="1">
      <c r="A176" s="29"/>
      <c r="B176" s="158"/>
      <c r="C176" s="173" t="s">
        <v>1040</v>
      </c>
      <c r="D176" s="173" t="s">
        <v>217</v>
      </c>
      <c r="E176" s="174" t="s">
        <v>1290</v>
      </c>
      <c r="F176" s="175" t="s">
        <v>1291</v>
      </c>
      <c r="G176" s="176" t="s">
        <v>169</v>
      </c>
      <c r="H176" s="177">
        <v>1</v>
      </c>
      <c r="I176" s="178"/>
      <c r="J176" s="179">
        <f t="shared" si="10"/>
        <v>0</v>
      </c>
      <c r="K176" s="180"/>
      <c r="L176" s="181"/>
      <c r="M176" s="182" t="s">
        <v>1</v>
      </c>
      <c r="N176" s="183" t="s">
        <v>40</v>
      </c>
      <c r="O176" s="55"/>
      <c r="P176" s="169">
        <f t="shared" si="11"/>
        <v>0</v>
      </c>
      <c r="Q176" s="169">
        <v>1.521E-2</v>
      </c>
      <c r="R176" s="169">
        <f t="shared" si="12"/>
        <v>1.521E-2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220</v>
      </c>
      <c r="AT176" s="171" t="s">
        <v>217</v>
      </c>
      <c r="AU176" s="171" t="s">
        <v>85</v>
      </c>
      <c r="AY176" s="14" t="s">
        <v>139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83</v>
      </c>
      <c r="BK176" s="172">
        <f t="shared" si="19"/>
        <v>0</v>
      </c>
      <c r="BL176" s="14" t="s">
        <v>146</v>
      </c>
      <c r="BM176" s="171" t="s">
        <v>1292</v>
      </c>
    </row>
    <row r="177" spans="1:65" s="12" customFormat="1" ht="22.9" customHeight="1">
      <c r="B177" s="145"/>
      <c r="D177" s="146" t="s">
        <v>74</v>
      </c>
      <c r="E177" s="156" t="s">
        <v>257</v>
      </c>
      <c r="F177" s="156" t="s">
        <v>258</v>
      </c>
      <c r="I177" s="148"/>
      <c r="J177" s="157">
        <f>BK177</f>
        <v>0</v>
      </c>
      <c r="L177" s="145"/>
      <c r="M177" s="150"/>
      <c r="N177" s="151"/>
      <c r="O177" s="151"/>
      <c r="P177" s="152">
        <f>SUM(P178:P197)</f>
        <v>0</v>
      </c>
      <c r="Q177" s="151"/>
      <c r="R177" s="152">
        <f>SUM(R178:R197)</f>
        <v>0</v>
      </c>
      <c r="S177" s="151"/>
      <c r="T177" s="153">
        <f>SUM(T178:T197)</f>
        <v>49.300319999999985</v>
      </c>
      <c r="AR177" s="146" t="s">
        <v>83</v>
      </c>
      <c r="AT177" s="154" t="s">
        <v>74</v>
      </c>
      <c r="AU177" s="154" t="s">
        <v>83</v>
      </c>
      <c r="AY177" s="146" t="s">
        <v>139</v>
      </c>
      <c r="BK177" s="155">
        <f>SUM(BK178:BK197)</f>
        <v>0</v>
      </c>
    </row>
    <row r="178" spans="1:65" s="2" customFormat="1" ht="16.5" customHeight="1">
      <c r="A178" s="29"/>
      <c r="B178" s="158"/>
      <c r="C178" s="159" t="s">
        <v>890</v>
      </c>
      <c r="D178" s="159" t="s">
        <v>142</v>
      </c>
      <c r="E178" s="160" t="s">
        <v>1293</v>
      </c>
      <c r="F178" s="161" t="s">
        <v>1294</v>
      </c>
      <c r="G178" s="162" t="s">
        <v>1295</v>
      </c>
      <c r="H178" s="163">
        <v>1</v>
      </c>
      <c r="I178" s="164"/>
      <c r="J178" s="165">
        <f t="shared" ref="J178:J197" si="20">ROUND(I178*H178,2)</f>
        <v>0</v>
      </c>
      <c r="K178" s="166"/>
      <c r="L178" s="30"/>
      <c r="M178" s="167" t="s">
        <v>1</v>
      </c>
      <c r="N178" s="168" t="s">
        <v>40</v>
      </c>
      <c r="O178" s="55"/>
      <c r="P178" s="169">
        <f t="shared" ref="P178:P197" si="21">O178*H178</f>
        <v>0</v>
      </c>
      <c r="Q178" s="169">
        <v>0</v>
      </c>
      <c r="R178" s="169">
        <f t="shared" ref="R178:R197" si="22">Q178*H178</f>
        <v>0</v>
      </c>
      <c r="S178" s="169">
        <v>0</v>
      </c>
      <c r="T178" s="170">
        <f t="shared" ref="T178:T197" si="2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146</v>
      </c>
      <c r="AT178" s="171" t="s">
        <v>142</v>
      </c>
      <c r="AU178" s="171" t="s">
        <v>85</v>
      </c>
      <c r="AY178" s="14" t="s">
        <v>139</v>
      </c>
      <c r="BE178" s="172">
        <f t="shared" ref="BE178:BE197" si="24">IF(N178="základní",J178,0)</f>
        <v>0</v>
      </c>
      <c r="BF178" s="172">
        <f t="shared" ref="BF178:BF197" si="25">IF(N178="snížená",J178,0)</f>
        <v>0</v>
      </c>
      <c r="BG178" s="172">
        <f t="shared" ref="BG178:BG197" si="26">IF(N178="zákl. přenesená",J178,0)</f>
        <v>0</v>
      </c>
      <c r="BH178" s="172">
        <f t="shared" ref="BH178:BH197" si="27">IF(N178="sníž. přenesená",J178,0)</f>
        <v>0</v>
      </c>
      <c r="BI178" s="172">
        <f t="shared" ref="BI178:BI197" si="28">IF(N178="nulová",J178,0)</f>
        <v>0</v>
      </c>
      <c r="BJ178" s="14" t="s">
        <v>83</v>
      </c>
      <c r="BK178" s="172">
        <f t="shared" ref="BK178:BK197" si="29">ROUND(I178*H178,2)</f>
        <v>0</v>
      </c>
      <c r="BL178" s="14" t="s">
        <v>146</v>
      </c>
      <c r="BM178" s="171" t="s">
        <v>1296</v>
      </c>
    </row>
    <row r="179" spans="1:65" s="2" customFormat="1" ht="21.75" customHeight="1">
      <c r="A179" s="29"/>
      <c r="B179" s="158"/>
      <c r="C179" s="159" t="s">
        <v>234</v>
      </c>
      <c r="D179" s="159" t="s">
        <v>142</v>
      </c>
      <c r="E179" s="160" t="s">
        <v>260</v>
      </c>
      <c r="F179" s="161" t="s">
        <v>261</v>
      </c>
      <c r="G179" s="162" t="s">
        <v>153</v>
      </c>
      <c r="H179" s="163">
        <v>230.56</v>
      </c>
      <c r="I179" s="164"/>
      <c r="J179" s="165">
        <f t="shared" si="20"/>
        <v>0</v>
      </c>
      <c r="K179" s="166"/>
      <c r="L179" s="30"/>
      <c r="M179" s="167" t="s">
        <v>1</v>
      </c>
      <c r="N179" s="168" t="s">
        <v>40</v>
      </c>
      <c r="O179" s="55"/>
      <c r="P179" s="169">
        <f t="shared" si="21"/>
        <v>0</v>
      </c>
      <c r="Q179" s="169">
        <v>0</v>
      </c>
      <c r="R179" s="169">
        <f t="shared" si="22"/>
        <v>0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146</v>
      </c>
      <c r="AT179" s="171" t="s">
        <v>142</v>
      </c>
      <c r="AU179" s="171" t="s">
        <v>85</v>
      </c>
      <c r="AY179" s="14" t="s">
        <v>139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83</v>
      </c>
      <c r="BK179" s="172">
        <f t="shared" si="29"/>
        <v>0</v>
      </c>
      <c r="BL179" s="14" t="s">
        <v>146</v>
      </c>
      <c r="BM179" s="171" t="s">
        <v>1297</v>
      </c>
    </row>
    <row r="180" spans="1:65" s="2" customFormat="1" ht="21.75" customHeight="1">
      <c r="A180" s="29"/>
      <c r="B180" s="158"/>
      <c r="C180" s="159" t="s">
        <v>203</v>
      </c>
      <c r="D180" s="159" t="s">
        <v>142</v>
      </c>
      <c r="E180" s="160" t="s">
        <v>264</v>
      </c>
      <c r="F180" s="161" t="s">
        <v>265</v>
      </c>
      <c r="G180" s="162" t="s">
        <v>153</v>
      </c>
      <c r="H180" s="163">
        <v>6916.8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40</v>
      </c>
      <c r="O180" s="55"/>
      <c r="P180" s="169">
        <f t="shared" si="21"/>
        <v>0</v>
      </c>
      <c r="Q180" s="169">
        <v>0</v>
      </c>
      <c r="R180" s="169">
        <f t="shared" si="22"/>
        <v>0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146</v>
      </c>
      <c r="AT180" s="171" t="s">
        <v>142</v>
      </c>
      <c r="AU180" s="171" t="s">
        <v>85</v>
      </c>
      <c r="AY180" s="14" t="s">
        <v>139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83</v>
      </c>
      <c r="BK180" s="172">
        <f t="shared" si="29"/>
        <v>0</v>
      </c>
      <c r="BL180" s="14" t="s">
        <v>146</v>
      </c>
      <c r="BM180" s="171" t="s">
        <v>1298</v>
      </c>
    </row>
    <row r="181" spans="1:65" s="2" customFormat="1" ht="21.75" customHeight="1">
      <c r="A181" s="29"/>
      <c r="B181" s="158"/>
      <c r="C181" s="159" t="s">
        <v>207</v>
      </c>
      <c r="D181" s="159" t="s">
        <v>142</v>
      </c>
      <c r="E181" s="160" t="s">
        <v>268</v>
      </c>
      <c r="F181" s="161" t="s">
        <v>269</v>
      </c>
      <c r="G181" s="162" t="s">
        <v>153</v>
      </c>
      <c r="H181" s="163">
        <v>230.56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40</v>
      </c>
      <c r="O181" s="55"/>
      <c r="P181" s="169">
        <f t="shared" si="21"/>
        <v>0</v>
      </c>
      <c r="Q181" s="169">
        <v>0</v>
      </c>
      <c r="R181" s="169">
        <f t="shared" si="22"/>
        <v>0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146</v>
      </c>
      <c r="AT181" s="171" t="s">
        <v>142</v>
      </c>
      <c r="AU181" s="171" t="s">
        <v>85</v>
      </c>
      <c r="AY181" s="14" t="s">
        <v>139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83</v>
      </c>
      <c r="BK181" s="172">
        <f t="shared" si="29"/>
        <v>0</v>
      </c>
      <c r="BL181" s="14" t="s">
        <v>146</v>
      </c>
      <c r="BM181" s="171" t="s">
        <v>1299</v>
      </c>
    </row>
    <row r="182" spans="1:65" s="2" customFormat="1" ht="21.75" customHeight="1">
      <c r="A182" s="29"/>
      <c r="B182" s="158"/>
      <c r="C182" s="159" t="s">
        <v>894</v>
      </c>
      <c r="D182" s="159" t="s">
        <v>142</v>
      </c>
      <c r="E182" s="160" t="s">
        <v>284</v>
      </c>
      <c r="F182" s="161" t="s">
        <v>285</v>
      </c>
      <c r="G182" s="162" t="s">
        <v>169</v>
      </c>
      <c r="H182" s="163">
        <v>1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40</v>
      </c>
      <c r="O182" s="55"/>
      <c r="P182" s="169">
        <f t="shared" si="21"/>
        <v>0</v>
      </c>
      <c r="Q182" s="169">
        <v>0</v>
      </c>
      <c r="R182" s="169">
        <f t="shared" si="22"/>
        <v>0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146</v>
      </c>
      <c r="AT182" s="171" t="s">
        <v>142</v>
      </c>
      <c r="AU182" s="171" t="s">
        <v>85</v>
      </c>
      <c r="AY182" s="14" t="s">
        <v>139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83</v>
      </c>
      <c r="BK182" s="172">
        <f t="shared" si="29"/>
        <v>0</v>
      </c>
      <c r="BL182" s="14" t="s">
        <v>146</v>
      </c>
      <c r="BM182" s="171" t="s">
        <v>1300</v>
      </c>
    </row>
    <row r="183" spans="1:65" s="2" customFormat="1" ht="21.75" customHeight="1">
      <c r="A183" s="29"/>
      <c r="B183" s="158"/>
      <c r="C183" s="159" t="s">
        <v>1301</v>
      </c>
      <c r="D183" s="159" t="s">
        <v>142</v>
      </c>
      <c r="E183" s="160" t="s">
        <v>288</v>
      </c>
      <c r="F183" s="161" t="s">
        <v>289</v>
      </c>
      <c r="G183" s="162" t="s">
        <v>169</v>
      </c>
      <c r="H183" s="163">
        <v>7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40</v>
      </c>
      <c r="O183" s="55"/>
      <c r="P183" s="169">
        <f t="shared" si="21"/>
        <v>0</v>
      </c>
      <c r="Q183" s="169">
        <v>0</v>
      </c>
      <c r="R183" s="169">
        <f t="shared" si="22"/>
        <v>0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146</v>
      </c>
      <c r="AT183" s="171" t="s">
        <v>142</v>
      </c>
      <c r="AU183" s="171" t="s">
        <v>85</v>
      </c>
      <c r="AY183" s="14" t="s">
        <v>139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83</v>
      </c>
      <c r="BK183" s="172">
        <f t="shared" si="29"/>
        <v>0</v>
      </c>
      <c r="BL183" s="14" t="s">
        <v>146</v>
      </c>
      <c r="BM183" s="171" t="s">
        <v>1302</v>
      </c>
    </row>
    <row r="184" spans="1:65" s="2" customFormat="1" ht="21.75" customHeight="1">
      <c r="A184" s="29"/>
      <c r="B184" s="158"/>
      <c r="C184" s="159" t="s">
        <v>898</v>
      </c>
      <c r="D184" s="159" t="s">
        <v>142</v>
      </c>
      <c r="E184" s="160" t="s">
        <v>292</v>
      </c>
      <c r="F184" s="161" t="s">
        <v>293</v>
      </c>
      <c r="G184" s="162" t="s">
        <v>169</v>
      </c>
      <c r="H184" s="163">
        <v>1</v>
      </c>
      <c r="I184" s="164"/>
      <c r="J184" s="165">
        <f t="shared" si="20"/>
        <v>0</v>
      </c>
      <c r="K184" s="166"/>
      <c r="L184" s="30"/>
      <c r="M184" s="167" t="s">
        <v>1</v>
      </c>
      <c r="N184" s="168" t="s">
        <v>40</v>
      </c>
      <c r="O184" s="55"/>
      <c r="P184" s="169">
        <f t="shared" si="21"/>
        <v>0</v>
      </c>
      <c r="Q184" s="169">
        <v>0</v>
      </c>
      <c r="R184" s="169">
        <f t="shared" si="22"/>
        <v>0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146</v>
      </c>
      <c r="AT184" s="171" t="s">
        <v>142</v>
      </c>
      <c r="AU184" s="171" t="s">
        <v>85</v>
      </c>
      <c r="AY184" s="14" t="s">
        <v>139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83</v>
      </c>
      <c r="BK184" s="172">
        <f t="shared" si="29"/>
        <v>0</v>
      </c>
      <c r="BL184" s="14" t="s">
        <v>146</v>
      </c>
      <c r="BM184" s="171" t="s">
        <v>1303</v>
      </c>
    </row>
    <row r="185" spans="1:65" s="2" customFormat="1" ht="33" customHeight="1">
      <c r="A185" s="29"/>
      <c r="B185" s="158"/>
      <c r="C185" s="159" t="s">
        <v>141</v>
      </c>
      <c r="D185" s="159" t="s">
        <v>142</v>
      </c>
      <c r="E185" s="160" t="s">
        <v>1304</v>
      </c>
      <c r="F185" s="161" t="s">
        <v>1305</v>
      </c>
      <c r="G185" s="162" t="s">
        <v>145</v>
      </c>
      <c r="H185" s="163">
        <v>11.66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40</v>
      </c>
      <c r="O185" s="55"/>
      <c r="P185" s="169">
        <f t="shared" si="21"/>
        <v>0</v>
      </c>
      <c r="Q185" s="169">
        <v>0</v>
      </c>
      <c r="R185" s="169">
        <f t="shared" si="22"/>
        <v>0</v>
      </c>
      <c r="S185" s="169">
        <v>2.2000000000000002</v>
      </c>
      <c r="T185" s="170">
        <f t="shared" si="23"/>
        <v>25.652000000000001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146</v>
      </c>
      <c r="AT185" s="171" t="s">
        <v>142</v>
      </c>
      <c r="AU185" s="171" t="s">
        <v>85</v>
      </c>
      <c r="AY185" s="14" t="s">
        <v>139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83</v>
      </c>
      <c r="BK185" s="172">
        <f t="shared" si="29"/>
        <v>0</v>
      </c>
      <c r="BL185" s="14" t="s">
        <v>146</v>
      </c>
      <c r="BM185" s="171" t="s">
        <v>1306</v>
      </c>
    </row>
    <row r="186" spans="1:65" s="2" customFormat="1" ht="16.5" customHeight="1">
      <c r="A186" s="29"/>
      <c r="B186" s="158"/>
      <c r="C186" s="159" t="s">
        <v>870</v>
      </c>
      <c r="D186" s="159" t="s">
        <v>142</v>
      </c>
      <c r="E186" s="160" t="s">
        <v>1307</v>
      </c>
      <c r="F186" s="161" t="s">
        <v>1308</v>
      </c>
      <c r="G186" s="162" t="s">
        <v>153</v>
      </c>
      <c r="H186" s="163">
        <v>1.3280000000000001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40</v>
      </c>
      <c r="O186" s="55"/>
      <c r="P186" s="169">
        <f t="shared" si="21"/>
        <v>0</v>
      </c>
      <c r="Q186" s="169">
        <v>0</v>
      </c>
      <c r="R186" s="169">
        <f t="shared" si="22"/>
        <v>0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146</v>
      </c>
      <c r="AT186" s="171" t="s">
        <v>142</v>
      </c>
      <c r="AU186" s="171" t="s">
        <v>85</v>
      </c>
      <c r="AY186" s="14" t="s">
        <v>139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83</v>
      </c>
      <c r="BK186" s="172">
        <f t="shared" si="29"/>
        <v>0</v>
      </c>
      <c r="BL186" s="14" t="s">
        <v>146</v>
      </c>
      <c r="BM186" s="171" t="s">
        <v>1309</v>
      </c>
    </row>
    <row r="187" spans="1:65" s="2" customFormat="1" ht="21.75" customHeight="1">
      <c r="A187" s="29"/>
      <c r="B187" s="158"/>
      <c r="C187" s="159" t="s">
        <v>874</v>
      </c>
      <c r="D187" s="159" t="s">
        <v>142</v>
      </c>
      <c r="E187" s="160" t="s">
        <v>1310</v>
      </c>
      <c r="F187" s="161" t="s">
        <v>1311</v>
      </c>
      <c r="G187" s="162" t="s">
        <v>153</v>
      </c>
      <c r="H187" s="163">
        <v>13.28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40</v>
      </c>
      <c r="O187" s="55"/>
      <c r="P187" s="169">
        <f t="shared" si="21"/>
        <v>0</v>
      </c>
      <c r="Q187" s="169">
        <v>0</v>
      </c>
      <c r="R187" s="169">
        <f t="shared" si="22"/>
        <v>0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146</v>
      </c>
      <c r="AT187" s="171" t="s">
        <v>142</v>
      </c>
      <c r="AU187" s="171" t="s">
        <v>85</v>
      </c>
      <c r="AY187" s="14" t="s">
        <v>139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83</v>
      </c>
      <c r="BK187" s="172">
        <f t="shared" si="29"/>
        <v>0</v>
      </c>
      <c r="BL187" s="14" t="s">
        <v>146</v>
      </c>
      <c r="BM187" s="171" t="s">
        <v>1312</v>
      </c>
    </row>
    <row r="188" spans="1:65" s="2" customFormat="1" ht="21.75" customHeight="1">
      <c r="A188" s="29"/>
      <c r="B188" s="158"/>
      <c r="C188" s="159" t="s">
        <v>220</v>
      </c>
      <c r="D188" s="159" t="s">
        <v>142</v>
      </c>
      <c r="E188" s="160" t="s">
        <v>1313</v>
      </c>
      <c r="F188" s="161" t="s">
        <v>1314</v>
      </c>
      <c r="G188" s="162" t="s">
        <v>145</v>
      </c>
      <c r="H188" s="163">
        <v>5.83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40</v>
      </c>
      <c r="O188" s="55"/>
      <c r="P188" s="169">
        <f t="shared" si="21"/>
        <v>0</v>
      </c>
      <c r="Q188" s="169">
        <v>0</v>
      </c>
      <c r="R188" s="169">
        <f t="shared" si="22"/>
        <v>0</v>
      </c>
      <c r="S188" s="169">
        <v>4.3999999999999997E-2</v>
      </c>
      <c r="T188" s="170">
        <f t="shared" si="23"/>
        <v>0.25651999999999997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146</v>
      </c>
      <c r="AT188" s="171" t="s">
        <v>142</v>
      </c>
      <c r="AU188" s="171" t="s">
        <v>85</v>
      </c>
      <c r="AY188" s="14" t="s">
        <v>139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83</v>
      </c>
      <c r="BK188" s="172">
        <f t="shared" si="29"/>
        <v>0</v>
      </c>
      <c r="BL188" s="14" t="s">
        <v>146</v>
      </c>
      <c r="BM188" s="171" t="s">
        <v>1315</v>
      </c>
    </row>
    <row r="189" spans="1:65" s="2" customFormat="1" ht="21.75" customHeight="1">
      <c r="A189" s="29"/>
      <c r="B189" s="158"/>
      <c r="C189" s="159" t="s">
        <v>257</v>
      </c>
      <c r="D189" s="159" t="s">
        <v>142</v>
      </c>
      <c r="E189" s="160" t="s">
        <v>1316</v>
      </c>
      <c r="F189" s="161" t="s">
        <v>1317</v>
      </c>
      <c r="G189" s="162" t="s">
        <v>145</v>
      </c>
      <c r="H189" s="163">
        <v>7.8710000000000004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40</v>
      </c>
      <c r="O189" s="55"/>
      <c r="P189" s="169">
        <f t="shared" si="21"/>
        <v>0</v>
      </c>
      <c r="Q189" s="169">
        <v>0</v>
      </c>
      <c r="R189" s="169">
        <f t="shared" si="22"/>
        <v>0</v>
      </c>
      <c r="S189" s="169">
        <v>1.4</v>
      </c>
      <c r="T189" s="170">
        <f t="shared" si="23"/>
        <v>11.019399999999999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146</v>
      </c>
      <c r="AT189" s="171" t="s">
        <v>142</v>
      </c>
      <c r="AU189" s="171" t="s">
        <v>85</v>
      </c>
      <c r="AY189" s="14" t="s">
        <v>139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83</v>
      </c>
      <c r="BK189" s="172">
        <f t="shared" si="29"/>
        <v>0</v>
      </c>
      <c r="BL189" s="14" t="s">
        <v>146</v>
      </c>
      <c r="BM189" s="171" t="s">
        <v>1318</v>
      </c>
    </row>
    <row r="190" spans="1:65" s="2" customFormat="1" ht="21.75" customHeight="1">
      <c r="A190" s="29"/>
      <c r="B190" s="158"/>
      <c r="C190" s="159" t="s">
        <v>211</v>
      </c>
      <c r="D190" s="159" t="s">
        <v>142</v>
      </c>
      <c r="E190" s="160" t="s">
        <v>1319</v>
      </c>
      <c r="F190" s="161" t="s">
        <v>1320</v>
      </c>
      <c r="G190" s="162" t="s">
        <v>153</v>
      </c>
      <c r="H190" s="163">
        <v>3.1349999999999998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40</v>
      </c>
      <c r="O190" s="55"/>
      <c r="P190" s="169">
        <f t="shared" si="21"/>
        <v>0</v>
      </c>
      <c r="Q190" s="169">
        <v>0</v>
      </c>
      <c r="R190" s="169">
        <f t="shared" si="22"/>
        <v>0</v>
      </c>
      <c r="S190" s="169">
        <v>5.5E-2</v>
      </c>
      <c r="T190" s="170">
        <f t="shared" si="23"/>
        <v>0.17242499999999999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146</v>
      </c>
      <c r="AT190" s="171" t="s">
        <v>142</v>
      </c>
      <c r="AU190" s="171" t="s">
        <v>85</v>
      </c>
      <c r="AY190" s="14" t="s">
        <v>139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83</v>
      </c>
      <c r="BK190" s="172">
        <f t="shared" si="29"/>
        <v>0</v>
      </c>
      <c r="BL190" s="14" t="s">
        <v>146</v>
      </c>
      <c r="BM190" s="171" t="s">
        <v>1321</v>
      </c>
    </row>
    <row r="191" spans="1:65" s="2" customFormat="1" ht="16.5" customHeight="1">
      <c r="A191" s="29"/>
      <c r="B191" s="158"/>
      <c r="C191" s="159" t="s">
        <v>509</v>
      </c>
      <c r="D191" s="159" t="s">
        <v>142</v>
      </c>
      <c r="E191" s="160" t="s">
        <v>1322</v>
      </c>
      <c r="F191" s="161" t="s">
        <v>1323</v>
      </c>
      <c r="G191" s="162" t="s">
        <v>153</v>
      </c>
      <c r="H191" s="163">
        <v>6.3949999999999996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40</v>
      </c>
      <c r="O191" s="55"/>
      <c r="P191" s="169">
        <f t="shared" si="21"/>
        <v>0</v>
      </c>
      <c r="Q191" s="169">
        <v>0</v>
      </c>
      <c r="R191" s="169">
        <f t="shared" si="22"/>
        <v>0</v>
      </c>
      <c r="S191" s="169">
        <v>0.06</v>
      </c>
      <c r="T191" s="170">
        <f t="shared" si="23"/>
        <v>0.38369999999999999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146</v>
      </c>
      <c r="AT191" s="171" t="s">
        <v>142</v>
      </c>
      <c r="AU191" s="171" t="s">
        <v>85</v>
      </c>
      <c r="AY191" s="14" t="s">
        <v>139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83</v>
      </c>
      <c r="BK191" s="172">
        <f t="shared" si="29"/>
        <v>0</v>
      </c>
      <c r="BL191" s="14" t="s">
        <v>146</v>
      </c>
      <c r="BM191" s="171" t="s">
        <v>1324</v>
      </c>
    </row>
    <row r="192" spans="1:65" s="2" customFormat="1" ht="21.75" customHeight="1">
      <c r="A192" s="29"/>
      <c r="B192" s="158"/>
      <c r="C192" s="159" t="s">
        <v>85</v>
      </c>
      <c r="D192" s="159" t="s">
        <v>142</v>
      </c>
      <c r="E192" s="160" t="s">
        <v>1325</v>
      </c>
      <c r="F192" s="161" t="s">
        <v>1326</v>
      </c>
      <c r="G192" s="162" t="s">
        <v>145</v>
      </c>
      <c r="H192" s="163">
        <v>0.7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40</v>
      </c>
      <c r="O192" s="55"/>
      <c r="P192" s="169">
        <f t="shared" si="21"/>
        <v>0</v>
      </c>
      <c r="Q192" s="169">
        <v>0</v>
      </c>
      <c r="R192" s="169">
        <f t="shared" si="22"/>
        <v>0</v>
      </c>
      <c r="S192" s="169">
        <v>1.8</v>
      </c>
      <c r="T192" s="170">
        <f t="shared" si="23"/>
        <v>1.26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146</v>
      </c>
      <c r="AT192" s="171" t="s">
        <v>142</v>
      </c>
      <c r="AU192" s="171" t="s">
        <v>85</v>
      </c>
      <c r="AY192" s="14" t="s">
        <v>139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83</v>
      </c>
      <c r="BK192" s="172">
        <f t="shared" si="29"/>
        <v>0</v>
      </c>
      <c r="BL192" s="14" t="s">
        <v>146</v>
      </c>
      <c r="BM192" s="171" t="s">
        <v>1327</v>
      </c>
    </row>
    <row r="193" spans="1:65" s="2" customFormat="1" ht="21.75" customHeight="1">
      <c r="A193" s="29"/>
      <c r="B193" s="158"/>
      <c r="C193" s="159" t="s">
        <v>148</v>
      </c>
      <c r="D193" s="159" t="s">
        <v>142</v>
      </c>
      <c r="E193" s="160" t="s">
        <v>1328</v>
      </c>
      <c r="F193" s="161" t="s">
        <v>1329</v>
      </c>
      <c r="G193" s="162" t="s">
        <v>214</v>
      </c>
      <c r="H193" s="163">
        <v>3.3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40</v>
      </c>
      <c r="O193" s="55"/>
      <c r="P193" s="169">
        <f t="shared" si="21"/>
        <v>0</v>
      </c>
      <c r="Q193" s="169">
        <v>0</v>
      </c>
      <c r="R193" s="169">
        <f t="shared" si="22"/>
        <v>0</v>
      </c>
      <c r="S193" s="169">
        <v>0.04</v>
      </c>
      <c r="T193" s="170">
        <f t="shared" si="23"/>
        <v>0.13200000000000001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146</v>
      </c>
      <c r="AT193" s="171" t="s">
        <v>142</v>
      </c>
      <c r="AU193" s="171" t="s">
        <v>85</v>
      </c>
      <c r="AY193" s="14" t="s">
        <v>139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83</v>
      </c>
      <c r="BK193" s="172">
        <f t="shared" si="29"/>
        <v>0</v>
      </c>
      <c r="BL193" s="14" t="s">
        <v>146</v>
      </c>
      <c r="BM193" s="171" t="s">
        <v>1330</v>
      </c>
    </row>
    <row r="194" spans="1:65" s="2" customFormat="1" ht="21.75" customHeight="1">
      <c r="A194" s="29"/>
      <c r="B194" s="158"/>
      <c r="C194" s="159" t="s">
        <v>216</v>
      </c>
      <c r="D194" s="159" t="s">
        <v>142</v>
      </c>
      <c r="E194" s="160" t="s">
        <v>350</v>
      </c>
      <c r="F194" s="161" t="s">
        <v>351</v>
      </c>
      <c r="G194" s="162" t="s">
        <v>214</v>
      </c>
      <c r="H194" s="163">
        <v>44</v>
      </c>
      <c r="I194" s="164"/>
      <c r="J194" s="165">
        <f t="shared" si="20"/>
        <v>0</v>
      </c>
      <c r="K194" s="166"/>
      <c r="L194" s="30"/>
      <c r="M194" s="167" t="s">
        <v>1</v>
      </c>
      <c r="N194" s="168" t="s">
        <v>40</v>
      </c>
      <c r="O194" s="55"/>
      <c r="P194" s="169">
        <f t="shared" si="21"/>
        <v>0</v>
      </c>
      <c r="Q194" s="169">
        <v>0</v>
      </c>
      <c r="R194" s="169">
        <f t="shared" si="22"/>
        <v>0</v>
      </c>
      <c r="S194" s="169">
        <v>2E-3</v>
      </c>
      <c r="T194" s="170">
        <f t="shared" si="23"/>
        <v>8.7999999999999995E-2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146</v>
      </c>
      <c r="AT194" s="171" t="s">
        <v>142</v>
      </c>
      <c r="AU194" s="171" t="s">
        <v>85</v>
      </c>
      <c r="AY194" s="14" t="s">
        <v>139</v>
      </c>
      <c r="BE194" s="172">
        <f t="shared" si="24"/>
        <v>0</v>
      </c>
      <c r="BF194" s="172">
        <f t="shared" si="25"/>
        <v>0</v>
      </c>
      <c r="BG194" s="172">
        <f t="shared" si="26"/>
        <v>0</v>
      </c>
      <c r="BH194" s="172">
        <f t="shared" si="27"/>
        <v>0</v>
      </c>
      <c r="BI194" s="172">
        <f t="shared" si="28"/>
        <v>0</v>
      </c>
      <c r="BJ194" s="14" t="s">
        <v>83</v>
      </c>
      <c r="BK194" s="172">
        <f t="shared" si="29"/>
        <v>0</v>
      </c>
      <c r="BL194" s="14" t="s">
        <v>146</v>
      </c>
      <c r="BM194" s="171" t="s">
        <v>1331</v>
      </c>
    </row>
    <row r="195" spans="1:65" s="2" customFormat="1" ht="21.75" customHeight="1">
      <c r="A195" s="29"/>
      <c r="B195" s="158"/>
      <c r="C195" s="159" t="s">
        <v>249</v>
      </c>
      <c r="D195" s="159" t="s">
        <v>142</v>
      </c>
      <c r="E195" s="160" t="s">
        <v>1332</v>
      </c>
      <c r="F195" s="161" t="s">
        <v>1333</v>
      </c>
      <c r="G195" s="162" t="s">
        <v>153</v>
      </c>
      <c r="H195" s="163">
        <v>58.3</v>
      </c>
      <c r="I195" s="164"/>
      <c r="J195" s="165">
        <f t="shared" si="20"/>
        <v>0</v>
      </c>
      <c r="K195" s="166"/>
      <c r="L195" s="30"/>
      <c r="M195" s="167" t="s">
        <v>1</v>
      </c>
      <c r="N195" s="168" t="s">
        <v>40</v>
      </c>
      <c r="O195" s="55"/>
      <c r="P195" s="169">
        <f t="shared" si="21"/>
        <v>0</v>
      </c>
      <c r="Q195" s="169">
        <v>0</v>
      </c>
      <c r="R195" s="169">
        <f t="shared" si="22"/>
        <v>0</v>
      </c>
      <c r="S195" s="169">
        <v>0.02</v>
      </c>
      <c r="T195" s="170">
        <f t="shared" si="23"/>
        <v>1.1659999999999999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146</v>
      </c>
      <c r="AT195" s="171" t="s">
        <v>142</v>
      </c>
      <c r="AU195" s="171" t="s">
        <v>85</v>
      </c>
      <c r="AY195" s="14" t="s">
        <v>139</v>
      </c>
      <c r="BE195" s="172">
        <f t="shared" si="24"/>
        <v>0</v>
      </c>
      <c r="BF195" s="172">
        <f t="shared" si="25"/>
        <v>0</v>
      </c>
      <c r="BG195" s="172">
        <f t="shared" si="26"/>
        <v>0</v>
      </c>
      <c r="BH195" s="172">
        <f t="shared" si="27"/>
        <v>0</v>
      </c>
      <c r="BI195" s="172">
        <f t="shared" si="28"/>
        <v>0</v>
      </c>
      <c r="BJ195" s="14" t="s">
        <v>83</v>
      </c>
      <c r="BK195" s="172">
        <f t="shared" si="29"/>
        <v>0</v>
      </c>
      <c r="BL195" s="14" t="s">
        <v>146</v>
      </c>
      <c r="BM195" s="171" t="s">
        <v>1334</v>
      </c>
    </row>
    <row r="196" spans="1:65" s="2" customFormat="1" ht="21.75" customHeight="1">
      <c r="A196" s="29"/>
      <c r="B196" s="158"/>
      <c r="C196" s="159" t="s">
        <v>253</v>
      </c>
      <c r="D196" s="159" t="s">
        <v>142</v>
      </c>
      <c r="E196" s="160" t="s">
        <v>1335</v>
      </c>
      <c r="F196" s="161" t="s">
        <v>1336</v>
      </c>
      <c r="G196" s="162" t="s">
        <v>153</v>
      </c>
      <c r="H196" s="163">
        <v>96.05</v>
      </c>
      <c r="I196" s="164"/>
      <c r="J196" s="165">
        <f t="shared" si="20"/>
        <v>0</v>
      </c>
      <c r="K196" s="166"/>
      <c r="L196" s="30"/>
      <c r="M196" s="167" t="s">
        <v>1</v>
      </c>
      <c r="N196" s="168" t="s">
        <v>40</v>
      </c>
      <c r="O196" s="55"/>
      <c r="P196" s="169">
        <f t="shared" si="21"/>
        <v>0</v>
      </c>
      <c r="Q196" s="169">
        <v>0</v>
      </c>
      <c r="R196" s="169">
        <f t="shared" si="22"/>
        <v>0</v>
      </c>
      <c r="S196" s="169">
        <v>0.02</v>
      </c>
      <c r="T196" s="170">
        <f t="shared" si="23"/>
        <v>1.921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146</v>
      </c>
      <c r="AT196" s="171" t="s">
        <v>142</v>
      </c>
      <c r="AU196" s="171" t="s">
        <v>85</v>
      </c>
      <c r="AY196" s="14" t="s">
        <v>139</v>
      </c>
      <c r="BE196" s="172">
        <f t="shared" si="24"/>
        <v>0</v>
      </c>
      <c r="BF196" s="172">
        <f t="shared" si="25"/>
        <v>0</v>
      </c>
      <c r="BG196" s="172">
        <f t="shared" si="26"/>
        <v>0</v>
      </c>
      <c r="BH196" s="172">
        <f t="shared" si="27"/>
        <v>0</v>
      </c>
      <c r="BI196" s="172">
        <f t="shared" si="28"/>
        <v>0</v>
      </c>
      <c r="BJ196" s="14" t="s">
        <v>83</v>
      </c>
      <c r="BK196" s="172">
        <f t="shared" si="29"/>
        <v>0</v>
      </c>
      <c r="BL196" s="14" t="s">
        <v>146</v>
      </c>
      <c r="BM196" s="171" t="s">
        <v>1337</v>
      </c>
    </row>
    <row r="197" spans="1:65" s="2" customFormat="1" ht="33" customHeight="1">
      <c r="A197" s="29"/>
      <c r="B197" s="158"/>
      <c r="C197" s="159" t="s">
        <v>222</v>
      </c>
      <c r="D197" s="159" t="s">
        <v>142</v>
      </c>
      <c r="E197" s="160" t="s">
        <v>358</v>
      </c>
      <c r="F197" s="161" t="s">
        <v>359</v>
      </c>
      <c r="G197" s="162" t="s">
        <v>153</v>
      </c>
      <c r="H197" s="163">
        <v>249.97499999999999</v>
      </c>
      <c r="I197" s="164"/>
      <c r="J197" s="165">
        <f t="shared" si="20"/>
        <v>0</v>
      </c>
      <c r="K197" s="166"/>
      <c r="L197" s="30"/>
      <c r="M197" s="167" t="s">
        <v>1</v>
      </c>
      <c r="N197" s="168" t="s">
        <v>40</v>
      </c>
      <c r="O197" s="55"/>
      <c r="P197" s="169">
        <f t="shared" si="21"/>
        <v>0</v>
      </c>
      <c r="Q197" s="169">
        <v>0</v>
      </c>
      <c r="R197" s="169">
        <f t="shared" si="22"/>
        <v>0</v>
      </c>
      <c r="S197" s="169">
        <v>2.9000000000000001E-2</v>
      </c>
      <c r="T197" s="170">
        <f t="shared" si="23"/>
        <v>7.2492749999999999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146</v>
      </c>
      <c r="AT197" s="171" t="s">
        <v>142</v>
      </c>
      <c r="AU197" s="171" t="s">
        <v>85</v>
      </c>
      <c r="AY197" s="14" t="s">
        <v>139</v>
      </c>
      <c r="BE197" s="172">
        <f t="shared" si="24"/>
        <v>0</v>
      </c>
      <c r="BF197" s="172">
        <f t="shared" si="25"/>
        <v>0</v>
      </c>
      <c r="BG197" s="172">
        <f t="shared" si="26"/>
        <v>0</v>
      </c>
      <c r="BH197" s="172">
        <f t="shared" si="27"/>
        <v>0</v>
      </c>
      <c r="BI197" s="172">
        <f t="shared" si="28"/>
        <v>0</v>
      </c>
      <c r="BJ197" s="14" t="s">
        <v>83</v>
      </c>
      <c r="BK197" s="172">
        <f t="shared" si="29"/>
        <v>0</v>
      </c>
      <c r="BL197" s="14" t="s">
        <v>146</v>
      </c>
      <c r="BM197" s="171" t="s">
        <v>1338</v>
      </c>
    </row>
    <row r="198" spans="1:65" s="12" customFormat="1" ht="22.9" customHeight="1">
      <c r="B198" s="145"/>
      <c r="D198" s="146" t="s">
        <v>74</v>
      </c>
      <c r="E198" s="156" t="s">
        <v>365</v>
      </c>
      <c r="F198" s="156" t="s">
        <v>366</v>
      </c>
      <c r="I198" s="148"/>
      <c r="J198" s="157">
        <f>BK198</f>
        <v>0</v>
      </c>
      <c r="L198" s="145"/>
      <c r="M198" s="150"/>
      <c r="N198" s="151"/>
      <c r="O198" s="151"/>
      <c r="P198" s="152">
        <f>SUM(P199:P203)</f>
        <v>0</v>
      </c>
      <c r="Q198" s="151"/>
      <c r="R198" s="152">
        <f>SUM(R199:R203)</f>
        <v>0</v>
      </c>
      <c r="S198" s="151"/>
      <c r="T198" s="153">
        <f>SUM(T199:T203)</f>
        <v>0</v>
      </c>
      <c r="AR198" s="146" t="s">
        <v>83</v>
      </c>
      <c r="AT198" s="154" t="s">
        <v>74</v>
      </c>
      <c r="AU198" s="154" t="s">
        <v>83</v>
      </c>
      <c r="AY198" s="146" t="s">
        <v>139</v>
      </c>
      <c r="BK198" s="155">
        <f>SUM(BK199:BK203)</f>
        <v>0</v>
      </c>
    </row>
    <row r="199" spans="1:65" s="2" customFormat="1" ht="21.75" customHeight="1">
      <c r="A199" s="29"/>
      <c r="B199" s="158"/>
      <c r="C199" s="159" t="s">
        <v>179</v>
      </c>
      <c r="D199" s="159" t="s">
        <v>142</v>
      </c>
      <c r="E199" s="160" t="s">
        <v>1339</v>
      </c>
      <c r="F199" s="161" t="s">
        <v>1340</v>
      </c>
      <c r="G199" s="162" t="s">
        <v>370</v>
      </c>
      <c r="H199" s="163">
        <v>49.677999999999997</v>
      </c>
      <c r="I199" s="164"/>
      <c r="J199" s="165">
        <f>ROUND(I199*H199,2)</f>
        <v>0</v>
      </c>
      <c r="K199" s="166"/>
      <c r="L199" s="30"/>
      <c r="M199" s="167" t="s">
        <v>1</v>
      </c>
      <c r="N199" s="168" t="s">
        <v>40</v>
      </c>
      <c r="O199" s="55"/>
      <c r="P199" s="169">
        <f>O199*H199</f>
        <v>0</v>
      </c>
      <c r="Q199" s="169">
        <v>0</v>
      </c>
      <c r="R199" s="169">
        <f>Q199*H199</f>
        <v>0</v>
      </c>
      <c r="S199" s="169">
        <v>0</v>
      </c>
      <c r="T199" s="17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146</v>
      </c>
      <c r="AT199" s="171" t="s">
        <v>142</v>
      </c>
      <c r="AU199" s="171" t="s">
        <v>85</v>
      </c>
      <c r="AY199" s="14" t="s">
        <v>139</v>
      </c>
      <c r="BE199" s="172">
        <f>IF(N199="základní",J199,0)</f>
        <v>0</v>
      </c>
      <c r="BF199" s="172">
        <f>IF(N199="snížená",J199,0)</f>
        <v>0</v>
      </c>
      <c r="BG199" s="172">
        <f>IF(N199="zákl. přenesená",J199,0)</f>
        <v>0</v>
      </c>
      <c r="BH199" s="172">
        <f>IF(N199="sníž. přenesená",J199,0)</f>
        <v>0</v>
      </c>
      <c r="BI199" s="172">
        <f>IF(N199="nulová",J199,0)</f>
        <v>0</v>
      </c>
      <c r="BJ199" s="14" t="s">
        <v>83</v>
      </c>
      <c r="BK199" s="172">
        <f>ROUND(I199*H199,2)</f>
        <v>0</v>
      </c>
      <c r="BL199" s="14" t="s">
        <v>146</v>
      </c>
      <c r="BM199" s="171" t="s">
        <v>1341</v>
      </c>
    </row>
    <row r="200" spans="1:65" s="2" customFormat="1" ht="21.75" customHeight="1">
      <c r="A200" s="29"/>
      <c r="B200" s="158"/>
      <c r="C200" s="159" t="s">
        <v>317</v>
      </c>
      <c r="D200" s="159" t="s">
        <v>142</v>
      </c>
      <c r="E200" s="160" t="s">
        <v>373</v>
      </c>
      <c r="F200" s="161" t="s">
        <v>374</v>
      </c>
      <c r="G200" s="162" t="s">
        <v>370</v>
      </c>
      <c r="H200" s="163">
        <v>49.677999999999997</v>
      </c>
      <c r="I200" s="164"/>
      <c r="J200" s="165">
        <f>ROUND(I200*H200,2)</f>
        <v>0</v>
      </c>
      <c r="K200" s="166"/>
      <c r="L200" s="30"/>
      <c r="M200" s="167" t="s">
        <v>1</v>
      </c>
      <c r="N200" s="168" t="s">
        <v>40</v>
      </c>
      <c r="O200" s="55"/>
      <c r="P200" s="169">
        <f>O200*H200</f>
        <v>0</v>
      </c>
      <c r="Q200" s="169">
        <v>0</v>
      </c>
      <c r="R200" s="169">
        <f>Q200*H200</f>
        <v>0</v>
      </c>
      <c r="S200" s="169">
        <v>0</v>
      </c>
      <c r="T200" s="17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146</v>
      </c>
      <c r="AT200" s="171" t="s">
        <v>142</v>
      </c>
      <c r="AU200" s="171" t="s">
        <v>85</v>
      </c>
      <c r="AY200" s="14" t="s">
        <v>139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4" t="s">
        <v>83</v>
      </c>
      <c r="BK200" s="172">
        <f>ROUND(I200*H200,2)</f>
        <v>0</v>
      </c>
      <c r="BL200" s="14" t="s">
        <v>146</v>
      </c>
      <c r="BM200" s="171" t="s">
        <v>1342</v>
      </c>
    </row>
    <row r="201" spans="1:65" s="2" customFormat="1" ht="21.75" customHeight="1">
      <c r="A201" s="29"/>
      <c r="B201" s="158"/>
      <c r="C201" s="159" t="s">
        <v>313</v>
      </c>
      <c r="D201" s="159" t="s">
        <v>142</v>
      </c>
      <c r="E201" s="160" t="s">
        <v>377</v>
      </c>
      <c r="F201" s="161" t="s">
        <v>378</v>
      </c>
      <c r="G201" s="162" t="s">
        <v>370</v>
      </c>
      <c r="H201" s="163">
        <v>1440.662</v>
      </c>
      <c r="I201" s="164"/>
      <c r="J201" s="165">
        <f>ROUND(I201*H201,2)</f>
        <v>0</v>
      </c>
      <c r="K201" s="166"/>
      <c r="L201" s="30"/>
      <c r="M201" s="167" t="s">
        <v>1</v>
      </c>
      <c r="N201" s="168" t="s">
        <v>40</v>
      </c>
      <c r="O201" s="55"/>
      <c r="P201" s="169">
        <f>O201*H201</f>
        <v>0</v>
      </c>
      <c r="Q201" s="169">
        <v>0</v>
      </c>
      <c r="R201" s="169">
        <f>Q201*H201</f>
        <v>0</v>
      </c>
      <c r="S201" s="169">
        <v>0</v>
      </c>
      <c r="T201" s="170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146</v>
      </c>
      <c r="AT201" s="171" t="s">
        <v>142</v>
      </c>
      <c r="AU201" s="171" t="s">
        <v>85</v>
      </c>
      <c r="AY201" s="14" t="s">
        <v>139</v>
      </c>
      <c r="BE201" s="172">
        <f>IF(N201="základní",J201,0)</f>
        <v>0</v>
      </c>
      <c r="BF201" s="172">
        <f>IF(N201="snížená",J201,0)</f>
        <v>0</v>
      </c>
      <c r="BG201" s="172">
        <f>IF(N201="zákl. přenesená",J201,0)</f>
        <v>0</v>
      </c>
      <c r="BH201" s="172">
        <f>IF(N201="sníž. přenesená",J201,0)</f>
        <v>0</v>
      </c>
      <c r="BI201" s="172">
        <f>IF(N201="nulová",J201,0)</f>
        <v>0</v>
      </c>
      <c r="BJ201" s="14" t="s">
        <v>83</v>
      </c>
      <c r="BK201" s="172">
        <f>ROUND(I201*H201,2)</f>
        <v>0</v>
      </c>
      <c r="BL201" s="14" t="s">
        <v>146</v>
      </c>
      <c r="BM201" s="171" t="s">
        <v>1343</v>
      </c>
    </row>
    <row r="202" spans="1:65" s="2" customFormat="1" ht="21.75" customHeight="1">
      <c r="A202" s="29"/>
      <c r="B202" s="158"/>
      <c r="C202" s="159" t="s">
        <v>325</v>
      </c>
      <c r="D202" s="159" t="s">
        <v>142</v>
      </c>
      <c r="E202" s="160" t="s">
        <v>381</v>
      </c>
      <c r="F202" s="161" t="s">
        <v>382</v>
      </c>
      <c r="G202" s="162" t="s">
        <v>370</v>
      </c>
      <c r="H202" s="163">
        <v>36.927999999999997</v>
      </c>
      <c r="I202" s="164"/>
      <c r="J202" s="165">
        <f>ROUND(I202*H202,2)</f>
        <v>0</v>
      </c>
      <c r="K202" s="166"/>
      <c r="L202" s="30"/>
      <c r="M202" s="167" t="s">
        <v>1</v>
      </c>
      <c r="N202" s="168" t="s">
        <v>40</v>
      </c>
      <c r="O202" s="55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146</v>
      </c>
      <c r="AT202" s="171" t="s">
        <v>142</v>
      </c>
      <c r="AU202" s="171" t="s">
        <v>85</v>
      </c>
      <c r="AY202" s="14" t="s">
        <v>139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4" t="s">
        <v>83</v>
      </c>
      <c r="BK202" s="172">
        <f>ROUND(I202*H202,2)</f>
        <v>0</v>
      </c>
      <c r="BL202" s="14" t="s">
        <v>146</v>
      </c>
      <c r="BM202" s="171" t="s">
        <v>1344</v>
      </c>
    </row>
    <row r="203" spans="1:65" s="2" customFormat="1" ht="21.75" customHeight="1">
      <c r="A203" s="29"/>
      <c r="B203" s="158"/>
      <c r="C203" s="159" t="s">
        <v>329</v>
      </c>
      <c r="D203" s="159" t="s">
        <v>142</v>
      </c>
      <c r="E203" s="160" t="s">
        <v>389</v>
      </c>
      <c r="F203" s="161" t="s">
        <v>390</v>
      </c>
      <c r="G203" s="162" t="s">
        <v>370</v>
      </c>
      <c r="H203" s="163">
        <v>12.75</v>
      </c>
      <c r="I203" s="164"/>
      <c r="J203" s="165">
        <f>ROUND(I203*H203,2)</f>
        <v>0</v>
      </c>
      <c r="K203" s="166"/>
      <c r="L203" s="30"/>
      <c r="M203" s="167" t="s">
        <v>1</v>
      </c>
      <c r="N203" s="168" t="s">
        <v>40</v>
      </c>
      <c r="O203" s="55"/>
      <c r="P203" s="169">
        <f>O203*H203</f>
        <v>0</v>
      </c>
      <c r="Q203" s="169">
        <v>0</v>
      </c>
      <c r="R203" s="169">
        <f>Q203*H203</f>
        <v>0</v>
      </c>
      <c r="S203" s="169">
        <v>0</v>
      </c>
      <c r="T203" s="17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146</v>
      </c>
      <c r="AT203" s="171" t="s">
        <v>142</v>
      </c>
      <c r="AU203" s="171" t="s">
        <v>85</v>
      </c>
      <c r="AY203" s="14" t="s">
        <v>139</v>
      </c>
      <c r="BE203" s="172">
        <f>IF(N203="základní",J203,0)</f>
        <v>0</v>
      </c>
      <c r="BF203" s="172">
        <f>IF(N203="snížená",J203,0)</f>
        <v>0</v>
      </c>
      <c r="BG203" s="172">
        <f>IF(N203="zákl. přenesená",J203,0)</f>
        <v>0</v>
      </c>
      <c r="BH203" s="172">
        <f>IF(N203="sníž. přenesená",J203,0)</f>
        <v>0</v>
      </c>
      <c r="BI203" s="172">
        <f>IF(N203="nulová",J203,0)</f>
        <v>0</v>
      </c>
      <c r="BJ203" s="14" t="s">
        <v>83</v>
      </c>
      <c r="BK203" s="172">
        <f>ROUND(I203*H203,2)</f>
        <v>0</v>
      </c>
      <c r="BL203" s="14" t="s">
        <v>146</v>
      </c>
      <c r="BM203" s="171" t="s">
        <v>1345</v>
      </c>
    </row>
    <row r="204" spans="1:65" s="12" customFormat="1" ht="22.9" customHeight="1">
      <c r="B204" s="145"/>
      <c r="D204" s="146" t="s">
        <v>74</v>
      </c>
      <c r="E204" s="156" t="s">
        <v>404</v>
      </c>
      <c r="F204" s="156" t="s">
        <v>405</v>
      </c>
      <c r="I204" s="148"/>
      <c r="J204" s="157">
        <f>BK204</f>
        <v>0</v>
      </c>
      <c r="L204" s="145"/>
      <c r="M204" s="150"/>
      <c r="N204" s="151"/>
      <c r="O204" s="151"/>
      <c r="P204" s="152">
        <f>P205</f>
        <v>0</v>
      </c>
      <c r="Q204" s="151"/>
      <c r="R204" s="152">
        <f>R205</f>
        <v>0</v>
      </c>
      <c r="S204" s="151"/>
      <c r="T204" s="153">
        <f>T205</f>
        <v>0</v>
      </c>
      <c r="AR204" s="146" t="s">
        <v>83</v>
      </c>
      <c r="AT204" s="154" t="s">
        <v>74</v>
      </c>
      <c r="AU204" s="154" t="s">
        <v>83</v>
      </c>
      <c r="AY204" s="146" t="s">
        <v>139</v>
      </c>
      <c r="BK204" s="155">
        <f>BK205</f>
        <v>0</v>
      </c>
    </row>
    <row r="205" spans="1:65" s="2" customFormat="1" ht="21.75" customHeight="1">
      <c r="A205" s="29"/>
      <c r="B205" s="158"/>
      <c r="C205" s="159" t="s">
        <v>850</v>
      </c>
      <c r="D205" s="159" t="s">
        <v>142</v>
      </c>
      <c r="E205" s="160" t="s">
        <v>1346</v>
      </c>
      <c r="F205" s="161" t="s">
        <v>1347</v>
      </c>
      <c r="G205" s="162" t="s">
        <v>370</v>
      </c>
      <c r="H205" s="163">
        <v>42.408999999999999</v>
      </c>
      <c r="I205" s="164"/>
      <c r="J205" s="165">
        <f>ROUND(I205*H205,2)</f>
        <v>0</v>
      </c>
      <c r="K205" s="166"/>
      <c r="L205" s="30"/>
      <c r="M205" s="167" t="s">
        <v>1</v>
      </c>
      <c r="N205" s="168" t="s">
        <v>40</v>
      </c>
      <c r="O205" s="55"/>
      <c r="P205" s="169">
        <f>O205*H205</f>
        <v>0</v>
      </c>
      <c r="Q205" s="169">
        <v>0</v>
      </c>
      <c r="R205" s="169">
        <f>Q205*H205</f>
        <v>0</v>
      </c>
      <c r="S205" s="169">
        <v>0</v>
      </c>
      <c r="T205" s="170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146</v>
      </c>
      <c r="AT205" s="171" t="s">
        <v>142</v>
      </c>
      <c r="AU205" s="171" t="s">
        <v>85</v>
      </c>
      <c r="AY205" s="14" t="s">
        <v>139</v>
      </c>
      <c r="BE205" s="172">
        <f>IF(N205="základní",J205,0)</f>
        <v>0</v>
      </c>
      <c r="BF205" s="172">
        <f>IF(N205="snížená",J205,0)</f>
        <v>0</v>
      </c>
      <c r="BG205" s="172">
        <f>IF(N205="zákl. přenesená",J205,0)</f>
        <v>0</v>
      </c>
      <c r="BH205" s="172">
        <f>IF(N205="sníž. přenesená",J205,0)</f>
        <v>0</v>
      </c>
      <c r="BI205" s="172">
        <f>IF(N205="nulová",J205,0)</f>
        <v>0</v>
      </c>
      <c r="BJ205" s="14" t="s">
        <v>83</v>
      </c>
      <c r="BK205" s="172">
        <f>ROUND(I205*H205,2)</f>
        <v>0</v>
      </c>
      <c r="BL205" s="14" t="s">
        <v>146</v>
      </c>
      <c r="BM205" s="171" t="s">
        <v>1348</v>
      </c>
    </row>
    <row r="206" spans="1:65" s="12" customFormat="1" ht="25.9" customHeight="1">
      <c r="B206" s="145"/>
      <c r="D206" s="146" t="s">
        <v>74</v>
      </c>
      <c r="E206" s="147" t="s">
        <v>410</v>
      </c>
      <c r="F206" s="147" t="s">
        <v>411</v>
      </c>
      <c r="I206" s="148"/>
      <c r="J206" s="149">
        <f>BK206</f>
        <v>0</v>
      </c>
      <c r="L206" s="145"/>
      <c r="M206" s="150"/>
      <c r="N206" s="151"/>
      <c r="O206" s="151"/>
      <c r="P206" s="152">
        <f>P207+P214+P219+P245+P248+P251+P259+P262+P274+P283</f>
        <v>0</v>
      </c>
      <c r="Q206" s="151"/>
      <c r="R206" s="152">
        <f>R207+R214+R219+R245+R248+R251+R259+R262+R274+R283</f>
        <v>3.2249942200000001</v>
      </c>
      <c r="S206" s="151"/>
      <c r="T206" s="153">
        <f>T207+T214+T219+T245+T248+T251+T259+T262+T274+T283</f>
        <v>0.37749880000000002</v>
      </c>
      <c r="AR206" s="146" t="s">
        <v>85</v>
      </c>
      <c r="AT206" s="154" t="s">
        <v>74</v>
      </c>
      <c r="AU206" s="154" t="s">
        <v>75</v>
      </c>
      <c r="AY206" s="146" t="s">
        <v>139</v>
      </c>
      <c r="BK206" s="155">
        <f>BK207+BK214+BK219+BK245+BK248+BK251+BK259+BK262+BK274+BK283</f>
        <v>0</v>
      </c>
    </row>
    <row r="207" spans="1:65" s="12" customFormat="1" ht="22.9" customHeight="1">
      <c r="B207" s="145"/>
      <c r="D207" s="146" t="s">
        <v>74</v>
      </c>
      <c r="E207" s="156" t="s">
        <v>412</v>
      </c>
      <c r="F207" s="156" t="s">
        <v>413</v>
      </c>
      <c r="I207" s="148"/>
      <c r="J207" s="157">
        <f>BK207</f>
        <v>0</v>
      </c>
      <c r="L207" s="145"/>
      <c r="M207" s="150"/>
      <c r="N207" s="151"/>
      <c r="O207" s="151"/>
      <c r="P207" s="152">
        <f>SUM(P208:P213)</f>
        <v>0</v>
      </c>
      <c r="Q207" s="151"/>
      <c r="R207" s="152">
        <f>SUM(R208:R213)</f>
        <v>0.349742</v>
      </c>
      <c r="S207" s="151"/>
      <c r="T207" s="153">
        <f>SUM(T208:T213)</f>
        <v>0.20256800000000003</v>
      </c>
      <c r="AR207" s="146" t="s">
        <v>85</v>
      </c>
      <c r="AT207" s="154" t="s">
        <v>74</v>
      </c>
      <c r="AU207" s="154" t="s">
        <v>83</v>
      </c>
      <c r="AY207" s="146" t="s">
        <v>139</v>
      </c>
      <c r="BK207" s="155">
        <f>SUM(BK208:BK213)</f>
        <v>0</v>
      </c>
    </row>
    <row r="208" spans="1:65" s="2" customFormat="1" ht="21.75" customHeight="1">
      <c r="A208" s="29"/>
      <c r="B208" s="158"/>
      <c r="C208" s="159" t="s">
        <v>418</v>
      </c>
      <c r="D208" s="159" t="s">
        <v>142</v>
      </c>
      <c r="E208" s="160" t="s">
        <v>415</v>
      </c>
      <c r="F208" s="161" t="s">
        <v>416</v>
      </c>
      <c r="G208" s="162" t="s">
        <v>153</v>
      </c>
      <c r="H208" s="163">
        <v>50.642000000000003</v>
      </c>
      <c r="I208" s="164"/>
      <c r="J208" s="165">
        <f t="shared" ref="J208:J213" si="30">ROUND(I208*H208,2)</f>
        <v>0</v>
      </c>
      <c r="K208" s="166"/>
      <c r="L208" s="30"/>
      <c r="M208" s="167" t="s">
        <v>1</v>
      </c>
      <c r="N208" s="168" t="s">
        <v>40</v>
      </c>
      <c r="O208" s="55"/>
      <c r="P208" s="169">
        <f t="shared" ref="P208:P213" si="31">O208*H208</f>
        <v>0</v>
      </c>
      <c r="Q208" s="169">
        <v>0</v>
      </c>
      <c r="R208" s="169">
        <f t="shared" ref="R208:R213" si="32">Q208*H208</f>
        <v>0</v>
      </c>
      <c r="S208" s="169">
        <v>0</v>
      </c>
      <c r="T208" s="170">
        <f t="shared" ref="T208:T213" si="33"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249</v>
      </c>
      <c r="AT208" s="171" t="s">
        <v>142</v>
      </c>
      <c r="AU208" s="171" t="s">
        <v>85</v>
      </c>
      <c r="AY208" s="14" t="s">
        <v>139</v>
      </c>
      <c r="BE208" s="172">
        <f t="shared" ref="BE208:BE213" si="34">IF(N208="základní",J208,0)</f>
        <v>0</v>
      </c>
      <c r="BF208" s="172">
        <f t="shared" ref="BF208:BF213" si="35">IF(N208="snížená",J208,0)</f>
        <v>0</v>
      </c>
      <c r="BG208" s="172">
        <f t="shared" ref="BG208:BG213" si="36">IF(N208="zákl. přenesená",J208,0)</f>
        <v>0</v>
      </c>
      <c r="BH208" s="172">
        <f t="shared" ref="BH208:BH213" si="37">IF(N208="sníž. přenesená",J208,0)</f>
        <v>0</v>
      </c>
      <c r="BI208" s="172">
        <f t="shared" ref="BI208:BI213" si="38">IF(N208="nulová",J208,0)</f>
        <v>0</v>
      </c>
      <c r="BJ208" s="14" t="s">
        <v>83</v>
      </c>
      <c r="BK208" s="172">
        <f t="shared" ref="BK208:BK213" si="39">ROUND(I208*H208,2)</f>
        <v>0</v>
      </c>
      <c r="BL208" s="14" t="s">
        <v>249</v>
      </c>
      <c r="BM208" s="171" t="s">
        <v>1349</v>
      </c>
    </row>
    <row r="209" spans="1:65" s="2" customFormat="1" ht="16.5" customHeight="1">
      <c r="A209" s="29"/>
      <c r="B209" s="158"/>
      <c r="C209" s="173" t="s">
        <v>426</v>
      </c>
      <c r="D209" s="173" t="s">
        <v>217</v>
      </c>
      <c r="E209" s="174" t="s">
        <v>419</v>
      </c>
      <c r="F209" s="175" t="s">
        <v>420</v>
      </c>
      <c r="G209" s="176" t="s">
        <v>370</v>
      </c>
      <c r="H209" s="177">
        <v>1.4999999999999999E-2</v>
      </c>
      <c r="I209" s="178"/>
      <c r="J209" s="179">
        <f t="shared" si="30"/>
        <v>0</v>
      </c>
      <c r="K209" s="180"/>
      <c r="L209" s="181"/>
      <c r="M209" s="182" t="s">
        <v>1</v>
      </c>
      <c r="N209" s="183" t="s">
        <v>40</v>
      </c>
      <c r="O209" s="55"/>
      <c r="P209" s="169">
        <f t="shared" si="31"/>
        <v>0</v>
      </c>
      <c r="Q209" s="169">
        <v>1</v>
      </c>
      <c r="R209" s="169">
        <f t="shared" si="32"/>
        <v>1.4999999999999999E-2</v>
      </c>
      <c r="S209" s="169">
        <v>0</v>
      </c>
      <c r="T209" s="170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421</v>
      </c>
      <c r="AT209" s="171" t="s">
        <v>217</v>
      </c>
      <c r="AU209" s="171" t="s">
        <v>85</v>
      </c>
      <c r="AY209" s="14" t="s">
        <v>139</v>
      </c>
      <c r="BE209" s="172">
        <f t="shared" si="34"/>
        <v>0</v>
      </c>
      <c r="BF209" s="172">
        <f t="shared" si="35"/>
        <v>0</v>
      </c>
      <c r="BG209" s="172">
        <f t="shared" si="36"/>
        <v>0</v>
      </c>
      <c r="BH209" s="172">
        <f t="shared" si="37"/>
        <v>0</v>
      </c>
      <c r="BI209" s="172">
        <f t="shared" si="38"/>
        <v>0</v>
      </c>
      <c r="BJ209" s="14" t="s">
        <v>83</v>
      </c>
      <c r="BK209" s="172">
        <f t="shared" si="39"/>
        <v>0</v>
      </c>
      <c r="BL209" s="14" t="s">
        <v>249</v>
      </c>
      <c r="BM209" s="171" t="s">
        <v>1350</v>
      </c>
    </row>
    <row r="210" spans="1:65" s="2" customFormat="1" ht="16.5" customHeight="1">
      <c r="A210" s="29"/>
      <c r="B210" s="158"/>
      <c r="C210" s="159" t="s">
        <v>483</v>
      </c>
      <c r="D210" s="159" t="s">
        <v>142</v>
      </c>
      <c r="E210" s="160" t="s">
        <v>423</v>
      </c>
      <c r="F210" s="161" t="s">
        <v>424</v>
      </c>
      <c r="G210" s="162" t="s">
        <v>153</v>
      </c>
      <c r="H210" s="163">
        <v>50.642000000000003</v>
      </c>
      <c r="I210" s="164"/>
      <c r="J210" s="165">
        <f t="shared" si="30"/>
        <v>0</v>
      </c>
      <c r="K210" s="166"/>
      <c r="L210" s="30"/>
      <c r="M210" s="167" t="s">
        <v>1</v>
      </c>
      <c r="N210" s="168" t="s">
        <v>40</v>
      </c>
      <c r="O210" s="55"/>
      <c r="P210" s="169">
        <f t="shared" si="31"/>
        <v>0</v>
      </c>
      <c r="Q210" s="169">
        <v>0</v>
      </c>
      <c r="R210" s="169">
        <f t="shared" si="32"/>
        <v>0</v>
      </c>
      <c r="S210" s="169">
        <v>4.0000000000000001E-3</v>
      </c>
      <c r="T210" s="170">
        <f t="shared" si="33"/>
        <v>0.20256800000000003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249</v>
      </c>
      <c r="AT210" s="171" t="s">
        <v>142</v>
      </c>
      <c r="AU210" s="171" t="s">
        <v>85</v>
      </c>
      <c r="AY210" s="14" t="s">
        <v>139</v>
      </c>
      <c r="BE210" s="172">
        <f t="shared" si="34"/>
        <v>0</v>
      </c>
      <c r="BF210" s="172">
        <f t="shared" si="35"/>
        <v>0</v>
      </c>
      <c r="BG210" s="172">
        <f t="shared" si="36"/>
        <v>0</v>
      </c>
      <c r="BH210" s="172">
        <f t="shared" si="37"/>
        <v>0</v>
      </c>
      <c r="BI210" s="172">
        <f t="shared" si="38"/>
        <v>0</v>
      </c>
      <c r="BJ210" s="14" t="s">
        <v>83</v>
      </c>
      <c r="BK210" s="172">
        <f t="shared" si="39"/>
        <v>0</v>
      </c>
      <c r="BL210" s="14" t="s">
        <v>249</v>
      </c>
      <c r="BM210" s="171" t="s">
        <v>1351</v>
      </c>
    </row>
    <row r="211" spans="1:65" s="2" customFormat="1" ht="21.75" customHeight="1">
      <c r="A211" s="29"/>
      <c r="B211" s="158"/>
      <c r="C211" s="159" t="s">
        <v>7</v>
      </c>
      <c r="D211" s="159" t="s">
        <v>142</v>
      </c>
      <c r="E211" s="160" t="s">
        <v>427</v>
      </c>
      <c r="F211" s="161" t="s">
        <v>428</v>
      </c>
      <c r="G211" s="162" t="s">
        <v>153</v>
      </c>
      <c r="H211" s="163">
        <v>50.642000000000003</v>
      </c>
      <c r="I211" s="164"/>
      <c r="J211" s="165">
        <f t="shared" si="30"/>
        <v>0</v>
      </c>
      <c r="K211" s="166"/>
      <c r="L211" s="30"/>
      <c r="M211" s="167" t="s">
        <v>1</v>
      </c>
      <c r="N211" s="168" t="s">
        <v>40</v>
      </c>
      <c r="O211" s="55"/>
      <c r="P211" s="169">
        <f t="shared" si="31"/>
        <v>0</v>
      </c>
      <c r="Q211" s="169">
        <v>4.0000000000000002E-4</v>
      </c>
      <c r="R211" s="169">
        <f t="shared" si="32"/>
        <v>2.0256800000000002E-2</v>
      </c>
      <c r="S211" s="169">
        <v>0</v>
      </c>
      <c r="T211" s="170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249</v>
      </c>
      <c r="AT211" s="171" t="s">
        <v>142</v>
      </c>
      <c r="AU211" s="171" t="s">
        <v>85</v>
      </c>
      <c r="AY211" s="14" t="s">
        <v>139</v>
      </c>
      <c r="BE211" s="172">
        <f t="shared" si="34"/>
        <v>0</v>
      </c>
      <c r="BF211" s="172">
        <f t="shared" si="35"/>
        <v>0</v>
      </c>
      <c r="BG211" s="172">
        <f t="shared" si="36"/>
        <v>0</v>
      </c>
      <c r="BH211" s="172">
        <f t="shared" si="37"/>
        <v>0</v>
      </c>
      <c r="BI211" s="172">
        <f t="shared" si="38"/>
        <v>0</v>
      </c>
      <c r="BJ211" s="14" t="s">
        <v>83</v>
      </c>
      <c r="BK211" s="172">
        <f t="shared" si="39"/>
        <v>0</v>
      </c>
      <c r="BL211" s="14" t="s">
        <v>249</v>
      </c>
      <c r="BM211" s="171" t="s">
        <v>1352</v>
      </c>
    </row>
    <row r="212" spans="1:65" s="2" customFormat="1" ht="33" customHeight="1">
      <c r="A212" s="29"/>
      <c r="B212" s="158"/>
      <c r="C212" s="173" t="s">
        <v>566</v>
      </c>
      <c r="D212" s="173" t="s">
        <v>217</v>
      </c>
      <c r="E212" s="174" t="s">
        <v>1353</v>
      </c>
      <c r="F212" s="175" t="s">
        <v>1354</v>
      </c>
      <c r="G212" s="176" t="s">
        <v>153</v>
      </c>
      <c r="H212" s="177">
        <v>58.238</v>
      </c>
      <c r="I212" s="178"/>
      <c r="J212" s="179">
        <f t="shared" si="30"/>
        <v>0</v>
      </c>
      <c r="K212" s="180"/>
      <c r="L212" s="181"/>
      <c r="M212" s="182" t="s">
        <v>1</v>
      </c>
      <c r="N212" s="183" t="s">
        <v>40</v>
      </c>
      <c r="O212" s="55"/>
      <c r="P212" s="169">
        <f t="shared" si="31"/>
        <v>0</v>
      </c>
      <c r="Q212" s="169">
        <v>5.4000000000000003E-3</v>
      </c>
      <c r="R212" s="169">
        <f t="shared" si="32"/>
        <v>0.31448520000000002</v>
      </c>
      <c r="S212" s="169">
        <v>0</v>
      </c>
      <c r="T212" s="170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421</v>
      </c>
      <c r="AT212" s="171" t="s">
        <v>217</v>
      </c>
      <c r="AU212" s="171" t="s">
        <v>85</v>
      </c>
      <c r="AY212" s="14" t="s">
        <v>139</v>
      </c>
      <c r="BE212" s="172">
        <f t="shared" si="34"/>
        <v>0</v>
      </c>
      <c r="BF212" s="172">
        <f t="shared" si="35"/>
        <v>0</v>
      </c>
      <c r="BG212" s="172">
        <f t="shared" si="36"/>
        <v>0</v>
      </c>
      <c r="BH212" s="172">
        <f t="shared" si="37"/>
        <v>0</v>
      </c>
      <c r="BI212" s="172">
        <f t="shared" si="38"/>
        <v>0</v>
      </c>
      <c r="BJ212" s="14" t="s">
        <v>83</v>
      </c>
      <c r="BK212" s="172">
        <f t="shared" si="39"/>
        <v>0</v>
      </c>
      <c r="BL212" s="14" t="s">
        <v>249</v>
      </c>
      <c r="BM212" s="171" t="s">
        <v>1355</v>
      </c>
    </row>
    <row r="213" spans="1:65" s="2" customFormat="1" ht="21.75" customHeight="1">
      <c r="A213" s="29"/>
      <c r="B213" s="158"/>
      <c r="C213" s="159" t="s">
        <v>321</v>
      </c>
      <c r="D213" s="159" t="s">
        <v>142</v>
      </c>
      <c r="E213" s="160" t="s">
        <v>1356</v>
      </c>
      <c r="F213" s="161" t="s">
        <v>1357</v>
      </c>
      <c r="G213" s="162" t="s">
        <v>370</v>
      </c>
      <c r="H213" s="163">
        <v>0.35</v>
      </c>
      <c r="I213" s="164"/>
      <c r="J213" s="165">
        <f t="shared" si="30"/>
        <v>0</v>
      </c>
      <c r="K213" s="166"/>
      <c r="L213" s="30"/>
      <c r="M213" s="167" t="s">
        <v>1</v>
      </c>
      <c r="N213" s="168" t="s">
        <v>40</v>
      </c>
      <c r="O213" s="55"/>
      <c r="P213" s="169">
        <f t="shared" si="31"/>
        <v>0</v>
      </c>
      <c r="Q213" s="169">
        <v>0</v>
      </c>
      <c r="R213" s="169">
        <f t="shared" si="32"/>
        <v>0</v>
      </c>
      <c r="S213" s="169">
        <v>0</v>
      </c>
      <c r="T213" s="170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249</v>
      </c>
      <c r="AT213" s="171" t="s">
        <v>142</v>
      </c>
      <c r="AU213" s="171" t="s">
        <v>85</v>
      </c>
      <c r="AY213" s="14" t="s">
        <v>139</v>
      </c>
      <c r="BE213" s="172">
        <f t="shared" si="34"/>
        <v>0</v>
      </c>
      <c r="BF213" s="172">
        <f t="shared" si="35"/>
        <v>0</v>
      </c>
      <c r="BG213" s="172">
        <f t="shared" si="36"/>
        <v>0</v>
      </c>
      <c r="BH213" s="172">
        <f t="shared" si="37"/>
        <v>0</v>
      </c>
      <c r="BI213" s="172">
        <f t="shared" si="38"/>
        <v>0</v>
      </c>
      <c r="BJ213" s="14" t="s">
        <v>83</v>
      </c>
      <c r="BK213" s="172">
        <f t="shared" si="39"/>
        <v>0</v>
      </c>
      <c r="BL213" s="14" t="s">
        <v>249</v>
      </c>
      <c r="BM213" s="171" t="s">
        <v>1358</v>
      </c>
    </row>
    <row r="214" spans="1:65" s="12" customFormat="1" ht="22.9" customHeight="1">
      <c r="B214" s="145"/>
      <c r="D214" s="146" t="s">
        <v>74</v>
      </c>
      <c r="E214" s="156" t="s">
        <v>463</v>
      </c>
      <c r="F214" s="156" t="s">
        <v>464</v>
      </c>
      <c r="I214" s="148"/>
      <c r="J214" s="157">
        <f>BK214</f>
        <v>0</v>
      </c>
      <c r="L214" s="145"/>
      <c r="M214" s="150"/>
      <c r="N214" s="151"/>
      <c r="O214" s="151"/>
      <c r="P214" s="152">
        <f>SUM(P215:P218)</f>
        <v>0</v>
      </c>
      <c r="Q214" s="151"/>
      <c r="R214" s="152">
        <f>SUM(R215:R218)</f>
        <v>0.20413200000000001</v>
      </c>
      <c r="S214" s="151"/>
      <c r="T214" s="153">
        <f>SUM(T215:T218)</f>
        <v>0.1721828</v>
      </c>
      <c r="AR214" s="146" t="s">
        <v>85</v>
      </c>
      <c r="AT214" s="154" t="s">
        <v>74</v>
      </c>
      <c r="AU214" s="154" t="s">
        <v>83</v>
      </c>
      <c r="AY214" s="146" t="s">
        <v>139</v>
      </c>
      <c r="BK214" s="155">
        <f>SUM(BK215:BK218)</f>
        <v>0</v>
      </c>
    </row>
    <row r="215" spans="1:65" s="2" customFormat="1" ht="21.75" customHeight="1">
      <c r="A215" s="29"/>
      <c r="B215" s="158"/>
      <c r="C215" s="159" t="s">
        <v>490</v>
      </c>
      <c r="D215" s="159" t="s">
        <v>142</v>
      </c>
      <c r="E215" s="160" t="s">
        <v>466</v>
      </c>
      <c r="F215" s="161" t="s">
        <v>467</v>
      </c>
      <c r="G215" s="162" t="s">
        <v>153</v>
      </c>
      <c r="H215" s="163">
        <v>50.642000000000003</v>
      </c>
      <c r="I215" s="164"/>
      <c r="J215" s="165">
        <f>ROUND(I215*H215,2)</f>
        <v>0</v>
      </c>
      <c r="K215" s="166"/>
      <c r="L215" s="30"/>
      <c r="M215" s="167" t="s">
        <v>1</v>
      </c>
      <c r="N215" s="168" t="s">
        <v>40</v>
      </c>
      <c r="O215" s="55"/>
      <c r="P215" s="169">
        <f>O215*H215</f>
        <v>0</v>
      </c>
      <c r="Q215" s="169">
        <v>0</v>
      </c>
      <c r="R215" s="169">
        <f>Q215*H215</f>
        <v>0</v>
      </c>
      <c r="S215" s="169">
        <v>3.3999999999999998E-3</v>
      </c>
      <c r="T215" s="170">
        <f>S215*H215</f>
        <v>0.1721828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249</v>
      </c>
      <c r="AT215" s="171" t="s">
        <v>142</v>
      </c>
      <c r="AU215" s="171" t="s">
        <v>85</v>
      </c>
      <c r="AY215" s="14" t="s">
        <v>139</v>
      </c>
      <c r="BE215" s="172">
        <f>IF(N215="základní",J215,0)</f>
        <v>0</v>
      </c>
      <c r="BF215" s="172">
        <f>IF(N215="snížená",J215,0)</f>
        <v>0</v>
      </c>
      <c r="BG215" s="172">
        <f>IF(N215="zákl. přenesená",J215,0)</f>
        <v>0</v>
      </c>
      <c r="BH215" s="172">
        <f>IF(N215="sníž. přenesená",J215,0)</f>
        <v>0</v>
      </c>
      <c r="BI215" s="172">
        <f>IF(N215="nulová",J215,0)</f>
        <v>0</v>
      </c>
      <c r="BJ215" s="14" t="s">
        <v>83</v>
      </c>
      <c r="BK215" s="172">
        <f>ROUND(I215*H215,2)</f>
        <v>0</v>
      </c>
      <c r="BL215" s="14" t="s">
        <v>249</v>
      </c>
      <c r="BM215" s="171" t="s">
        <v>1359</v>
      </c>
    </row>
    <row r="216" spans="1:65" s="2" customFormat="1" ht="21.75" customHeight="1">
      <c r="A216" s="29"/>
      <c r="B216" s="158"/>
      <c r="C216" s="159" t="s">
        <v>570</v>
      </c>
      <c r="D216" s="159" t="s">
        <v>142</v>
      </c>
      <c r="E216" s="160" t="s">
        <v>1360</v>
      </c>
      <c r="F216" s="161" t="s">
        <v>1361</v>
      </c>
      <c r="G216" s="162" t="s">
        <v>153</v>
      </c>
      <c r="H216" s="163">
        <v>50.033000000000001</v>
      </c>
      <c r="I216" s="164"/>
      <c r="J216" s="165">
        <f>ROUND(I216*H216,2)</f>
        <v>0</v>
      </c>
      <c r="K216" s="166"/>
      <c r="L216" s="30"/>
      <c r="M216" s="167" t="s">
        <v>1</v>
      </c>
      <c r="N216" s="168" t="s">
        <v>40</v>
      </c>
      <c r="O216" s="55"/>
      <c r="P216" s="169">
        <f>O216*H216</f>
        <v>0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249</v>
      </c>
      <c r="AT216" s="171" t="s">
        <v>142</v>
      </c>
      <c r="AU216" s="171" t="s">
        <v>85</v>
      </c>
      <c r="AY216" s="14" t="s">
        <v>139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4" t="s">
        <v>83</v>
      </c>
      <c r="BK216" s="172">
        <f>ROUND(I216*H216,2)</f>
        <v>0</v>
      </c>
      <c r="BL216" s="14" t="s">
        <v>249</v>
      </c>
      <c r="BM216" s="171" t="s">
        <v>1362</v>
      </c>
    </row>
    <row r="217" spans="1:65" s="2" customFormat="1" ht="21.75" customHeight="1">
      <c r="A217" s="29"/>
      <c r="B217" s="158"/>
      <c r="C217" s="173" t="s">
        <v>586</v>
      </c>
      <c r="D217" s="173" t="s">
        <v>217</v>
      </c>
      <c r="E217" s="174" t="s">
        <v>1363</v>
      </c>
      <c r="F217" s="175" t="s">
        <v>1364</v>
      </c>
      <c r="G217" s="176" t="s">
        <v>153</v>
      </c>
      <c r="H217" s="177">
        <v>102.066</v>
      </c>
      <c r="I217" s="178"/>
      <c r="J217" s="179">
        <f>ROUND(I217*H217,2)</f>
        <v>0</v>
      </c>
      <c r="K217" s="180"/>
      <c r="L217" s="181"/>
      <c r="M217" s="182" t="s">
        <v>1</v>
      </c>
      <c r="N217" s="183" t="s">
        <v>40</v>
      </c>
      <c r="O217" s="55"/>
      <c r="P217" s="169">
        <f>O217*H217</f>
        <v>0</v>
      </c>
      <c r="Q217" s="169">
        <v>2E-3</v>
      </c>
      <c r="R217" s="169">
        <f>Q217*H217</f>
        <v>0.20413200000000001</v>
      </c>
      <c r="S217" s="169">
        <v>0</v>
      </c>
      <c r="T217" s="17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421</v>
      </c>
      <c r="AT217" s="171" t="s">
        <v>217</v>
      </c>
      <c r="AU217" s="171" t="s">
        <v>85</v>
      </c>
      <c r="AY217" s="14" t="s">
        <v>139</v>
      </c>
      <c r="BE217" s="172">
        <f>IF(N217="základní",J217,0)</f>
        <v>0</v>
      </c>
      <c r="BF217" s="172">
        <f>IF(N217="snížená",J217,0)</f>
        <v>0</v>
      </c>
      <c r="BG217" s="172">
        <f>IF(N217="zákl. přenesená",J217,0)</f>
        <v>0</v>
      </c>
      <c r="BH217" s="172">
        <f>IF(N217="sníž. přenesená",J217,0)</f>
        <v>0</v>
      </c>
      <c r="BI217" s="172">
        <f>IF(N217="nulová",J217,0)</f>
        <v>0</v>
      </c>
      <c r="BJ217" s="14" t="s">
        <v>83</v>
      </c>
      <c r="BK217" s="172">
        <f>ROUND(I217*H217,2)</f>
        <v>0</v>
      </c>
      <c r="BL217" s="14" t="s">
        <v>249</v>
      </c>
      <c r="BM217" s="171" t="s">
        <v>1365</v>
      </c>
    </row>
    <row r="218" spans="1:65" s="2" customFormat="1" ht="21.75" customHeight="1">
      <c r="A218" s="29"/>
      <c r="B218" s="158"/>
      <c r="C218" s="159" t="s">
        <v>341</v>
      </c>
      <c r="D218" s="159" t="s">
        <v>142</v>
      </c>
      <c r="E218" s="160" t="s">
        <v>1366</v>
      </c>
      <c r="F218" s="161" t="s">
        <v>1367</v>
      </c>
      <c r="G218" s="162" t="s">
        <v>370</v>
      </c>
      <c r="H218" s="163">
        <v>0.20399999999999999</v>
      </c>
      <c r="I218" s="164"/>
      <c r="J218" s="165">
        <f>ROUND(I218*H218,2)</f>
        <v>0</v>
      </c>
      <c r="K218" s="166"/>
      <c r="L218" s="30"/>
      <c r="M218" s="167" t="s">
        <v>1</v>
      </c>
      <c r="N218" s="168" t="s">
        <v>40</v>
      </c>
      <c r="O218" s="55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249</v>
      </c>
      <c r="AT218" s="171" t="s">
        <v>142</v>
      </c>
      <c r="AU218" s="171" t="s">
        <v>85</v>
      </c>
      <c r="AY218" s="14" t="s">
        <v>139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4" t="s">
        <v>83</v>
      </c>
      <c r="BK218" s="172">
        <f>ROUND(I218*H218,2)</f>
        <v>0</v>
      </c>
      <c r="BL218" s="14" t="s">
        <v>249</v>
      </c>
      <c r="BM218" s="171" t="s">
        <v>1368</v>
      </c>
    </row>
    <row r="219" spans="1:65" s="12" customFormat="1" ht="22.9" customHeight="1">
      <c r="B219" s="145"/>
      <c r="D219" s="146" t="s">
        <v>74</v>
      </c>
      <c r="E219" s="156" t="s">
        <v>598</v>
      </c>
      <c r="F219" s="156" t="s">
        <v>599</v>
      </c>
      <c r="I219" s="148"/>
      <c r="J219" s="157">
        <f>BK219</f>
        <v>0</v>
      </c>
      <c r="L219" s="145"/>
      <c r="M219" s="150"/>
      <c r="N219" s="151"/>
      <c r="O219" s="151"/>
      <c r="P219" s="152">
        <f>SUM(P220:P244)</f>
        <v>0</v>
      </c>
      <c r="Q219" s="151"/>
      <c r="R219" s="152">
        <f>SUM(R220:R244)</f>
        <v>8.1613749999999985E-2</v>
      </c>
      <c r="S219" s="151"/>
      <c r="T219" s="153">
        <f>SUM(T220:T244)</f>
        <v>2.748E-3</v>
      </c>
      <c r="AR219" s="146" t="s">
        <v>85</v>
      </c>
      <c r="AT219" s="154" t="s">
        <v>74</v>
      </c>
      <c r="AU219" s="154" t="s">
        <v>83</v>
      </c>
      <c r="AY219" s="146" t="s">
        <v>139</v>
      </c>
      <c r="BK219" s="155">
        <f>SUM(BK220:BK244)</f>
        <v>0</v>
      </c>
    </row>
    <row r="220" spans="1:65" s="2" customFormat="1" ht="21.75" customHeight="1">
      <c r="A220" s="29"/>
      <c r="B220" s="158"/>
      <c r="C220" s="159" t="s">
        <v>902</v>
      </c>
      <c r="D220" s="159" t="s">
        <v>142</v>
      </c>
      <c r="E220" s="160" t="s">
        <v>1369</v>
      </c>
      <c r="F220" s="161" t="s">
        <v>1370</v>
      </c>
      <c r="G220" s="162" t="s">
        <v>214</v>
      </c>
      <c r="H220" s="163">
        <v>11</v>
      </c>
      <c r="I220" s="164"/>
      <c r="J220" s="165">
        <f t="shared" ref="J220:J244" si="40">ROUND(I220*H220,2)</f>
        <v>0</v>
      </c>
      <c r="K220" s="166"/>
      <c r="L220" s="30"/>
      <c r="M220" s="167" t="s">
        <v>1</v>
      </c>
      <c r="N220" s="168" t="s">
        <v>40</v>
      </c>
      <c r="O220" s="55"/>
      <c r="P220" s="169">
        <f t="shared" ref="P220:P244" si="41">O220*H220</f>
        <v>0</v>
      </c>
      <c r="Q220" s="169">
        <v>0</v>
      </c>
      <c r="R220" s="169">
        <f t="shared" ref="R220:R244" si="42">Q220*H220</f>
        <v>0</v>
      </c>
      <c r="S220" s="169">
        <v>0</v>
      </c>
      <c r="T220" s="170">
        <f t="shared" ref="T220:T244" si="43"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249</v>
      </c>
      <c r="AT220" s="171" t="s">
        <v>142</v>
      </c>
      <c r="AU220" s="171" t="s">
        <v>85</v>
      </c>
      <c r="AY220" s="14" t="s">
        <v>139</v>
      </c>
      <c r="BE220" s="172">
        <f t="shared" ref="BE220:BE244" si="44">IF(N220="základní",J220,0)</f>
        <v>0</v>
      </c>
      <c r="BF220" s="172">
        <f t="shared" ref="BF220:BF244" si="45">IF(N220="snížená",J220,0)</f>
        <v>0</v>
      </c>
      <c r="BG220" s="172">
        <f t="shared" ref="BG220:BG244" si="46">IF(N220="zákl. přenesená",J220,0)</f>
        <v>0</v>
      </c>
      <c r="BH220" s="172">
        <f t="shared" ref="BH220:BH244" si="47">IF(N220="sníž. přenesená",J220,0)</f>
        <v>0</v>
      </c>
      <c r="BI220" s="172">
        <f t="shared" ref="BI220:BI244" si="48">IF(N220="nulová",J220,0)</f>
        <v>0</v>
      </c>
      <c r="BJ220" s="14" t="s">
        <v>83</v>
      </c>
      <c r="BK220" s="172">
        <f t="shared" ref="BK220:BK244" si="49">ROUND(I220*H220,2)</f>
        <v>0</v>
      </c>
      <c r="BL220" s="14" t="s">
        <v>249</v>
      </c>
      <c r="BM220" s="171" t="s">
        <v>1371</v>
      </c>
    </row>
    <row r="221" spans="1:65" s="2" customFormat="1" ht="16.5" customHeight="1">
      <c r="A221" s="29"/>
      <c r="B221" s="158"/>
      <c r="C221" s="173" t="s">
        <v>906</v>
      </c>
      <c r="D221" s="173" t="s">
        <v>217</v>
      </c>
      <c r="E221" s="174" t="s">
        <v>1372</v>
      </c>
      <c r="F221" s="175" t="s">
        <v>1373</v>
      </c>
      <c r="G221" s="176" t="s">
        <v>214</v>
      </c>
      <c r="H221" s="177">
        <v>11.55</v>
      </c>
      <c r="I221" s="178"/>
      <c r="J221" s="179">
        <f t="shared" si="40"/>
        <v>0</v>
      </c>
      <c r="K221" s="180"/>
      <c r="L221" s="181"/>
      <c r="M221" s="182" t="s">
        <v>1</v>
      </c>
      <c r="N221" s="183" t="s">
        <v>40</v>
      </c>
      <c r="O221" s="55"/>
      <c r="P221" s="169">
        <f t="shared" si="41"/>
        <v>0</v>
      </c>
      <c r="Q221" s="169">
        <v>3.8999999999999999E-4</v>
      </c>
      <c r="R221" s="169">
        <f t="shared" si="42"/>
        <v>4.5044999999999998E-3</v>
      </c>
      <c r="S221" s="169">
        <v>0</v>
      </c>
      <c r="T221" s="170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421</v>
      </c>
      <c r="AT221" s="171" t="s">
        <v>217</v>
      </c>
      <c r="AU221" s="171" t="s">
        <v>85</v>
      </c>
      <c r="AY221" s="14" t="s">
        <v>139</v>
      </c>
      <c r="BE221" s="172">
        <f t="shared" si="44"/>
        <v>0</v>
      </c>
      <c r="BF221" s="172">
        <f t="shared" si="45"/>
        <v>0</v>
      </c>
      <c r="BG221" s="172">
        <f t="shared" si="46"/>
        <v>0</v>
      </c>
      <c r="BH221" s="172">
        <f t="shared" si="47"/>
        <v>0</v>
      </c>
      <c r="BI221" s="172">
        <f t="shared" si="48"/>
        <v>0</v>
      </c>
      <c r="BJ221" s="14" t="s">
        <v>83</v>
      </c>
      <c r="BK221" s="172">
        <f t="shared" si="49"/>
        <v>0</v>
      </c>
      <c r="BL221" s="14" t="s">
        <v>249</v>
      </c>
      <c r="BM221" s="171" t="s">
        <v>1374</v>
      </c>
    </row>
    <row r="222" spans="1:65" s="2" customFormat="1" ht="16.5" customHeight="1">
      <c r="A222" s="29"/>
      <c r="B222" s="158"/>
      <c r="C222" s="159" t="s">
        <v>910</v>
      </c>
      <c r="D222" s="159" t="s">
        <v>142</v>
      </c>
      <c r="E222" s="160" t="s">
        <v>601</v>
      </c>
      <c r="F222" s="161" t="s">
        <v>602</v>
      </c>
      <c r="G222" s="162" t="s">
        <v>169</v>
      </c>
      <c r="H222" s="163">
        <v>14.3</v>
      </c>
      <c r="I222" s="164"/>
      <c r="J222" s="165">
        <f t="shared" si="40"/>
        <v>0</v>
      </c>
      <c r="K222" s="166"/>
      <c r="L222" s="30"/>
      <c r="M222" s="167" t="s">
        <v>1</v>
      </c>
      <c r="N222" s="168" t="s">
        <v>40</v>
      </c>
      <c r="O222" s="55"/>
      <c r="P222" s="169">
        <f t="shared" si="41"/>
        <v>0</v>
      </c>
      <c r="Q222" s="169">
        <v>0</v>
      </c>
      <c r="R222" s="169">
        <f t="shared" si="42"/>
        <v>0</v>
      </c>
      <c r="S222" s="169">
        <v>0</v>
      </c>
      <c r="T222" s="170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249</v>
      </c>
      <c r="AT222" s="171" t="s">
        <v>142</v>
      </c>
      <c r="AU222" s="171" t="s">
        <v>85</v>
      </c>
      <c r="AY222" s="14" t="s">
        <v>139</v>
      </c>
      <c r="BE222" s="172">
        <f t="shared" si="44"/>
        <v>0</v>
      </c>
      <c r="BF222" s="172">
        <f t="shared" si="45"/>
        <v>0</v>
      </c>
      <c r="BG222" s="172">
        <f t="shared" si="46"/>
        <v>0</v>
      </c>
      <c r="BH222" s="172">
        <f t="shared" si="47"/>
        <v>0</v>
      </c>
      <c r="BI222" s="172">
        <f t="shared" si="48"/>
        <v>0</v>
      </c>
      <c r="BJ222" s="14" t="s">
        <v>83</v>
      </c>
      <c r="BK222" s="172">
        <f t="shared" si="49"/>
        <v>0</v>
      </c>
      <c r="BL222" s="14" t="s">
        <v>249</v>
      </c>
      <c r="BM222" s="171" t="s">
        <v>1375</v>
      </c>
    </row>
    <row r="223" spans="1:65" s="2" customFormat="1" ht="16.5" customHeight="1">
      <c r="A223" s="29"/>
      <c r="B223" s="158"/>
      <c r="C223" s="173" t="s">
        <v>914</v>
      </c>
      <c r="D223" s="173" t="s">
        <v>217</v>
      </c>
      <c r="E223" s="174" t="s">
        <v>1376</v>
      </c>
      <c r="F223" s="175" t="s">
        <v>1377</v>
      </c>
      <c r="G223" s="176" t="s">
        <v>169</v>
      </c>
      <c r="H223" s="177">
        <v>14.3</v>
      </c>
      <c r="I223" s="178"/>
      <c r="J223" s="179">
        <f t="shared" si="40"/>
        <v>0</v>
      </c>
      <c r="K223" s="180"/>
      <c r="L223" s="181"/>
      <c r="M223" s="182" t="s">
        <v>1</v>
      </c>
      <c r="N223" s="183" t="s">
        <v>40</v>
      </c>
      <c r="O223" s="55"/>
      <c r="P223" s="169">
        <f t="shared" si="41"/>
        <v>0</v>
      </c>
      <c r="Q223" s="169">
        <v>3.0000000000000001E-5</v>
      </c>
      <c r="R223" s="169">
        <f t="shared" si="42"/>
        <v>4.2900000000000002E-4</v>
      </c>
      <c r="S223" s="169">
        <v>0</v>
      </c>
      <c r="T223" s="170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421</v>
      </c>
      <c r="AT223" s="171" t="s">
        <v>217</v>
      </c>
      <c r="AU223" s="171" t="s">
        <v>85</v>
      </c>
      <c r="AY223" s="14" t="s">
        <v>139</v>
      </c>
      <c r="BE223" s="172">
        <f t="shared" si="44"/>
        <v>0</v>
      </c>
      <c r="BF223" s="172">
        <f t="shared" si="45"/>
        <v>0</v>
      </c>
      <c r="BG223" s="172">
        <f t="shared" si="46"/>
        <v>0</v>
      </c>
      <c r="BH223" s="172">
        <f t="shared" si="47"/>
        <v>0</v>
      </c>
      <c r="BI223" s="172">
        <f t="shared" si="48"/>
        <v>0</v>
      </c>
      <c r="BJ223" s="14" t="s">
        <v>83</v>
      </c>
      <c r="BK223" s="172">
        <f t="shared" si="49"/>
        <v>0</v>
      </c>
      <c r="BL223" s="14" t="s">
        <v>249</v>
      </c>
      <c r="BM223" s="171" t="s">
        <v>1378</v>
      </c>
    </row>
    <row r="224" spans="1:65" s="2" customFormat="1" ht="21.75" customHeight="1">
      <c r="A224" s="29"/>
      <c r="B224" s="158"/>
      <c r="C224" s="159" t="s">
        <v>918</v>
      </c>
      <c r="D224" s="159" t="s">
        <v>142</v>
      </c>
      <c r="E224" s="160" t="s">
        <v>1379</v>
      </c>
      <c r="F224" s="161" t="s">
        <v>1380</v>
      </c>
      <c r="G224" s="162" t="s">
        <v>214</v>
      </c>
      <c r="H224" s="163">
        <v>55</v>
      </c>
      <c r="I224" s="164"/>
      <c r="J224" s="165">
        <f t="shared" si="40"/>
        <v>0</v>
      </c>
      <c r="K224" s="166"/>
      <c r="L224" s="30"/>
      <c r="M224" s="167" t="s">
        <v>1</v>
      </c>
      <c r="N224" s="168" t="s">
        <v>40</v>
      </c>
      <c r="O224" s="55"/>
      <c r="P224" s="169">
        <f t="shared" si="41"/>
        <v>0</v>
      </c>
      <c r="Q224" s="169">
        <v>0</v>
      </c>
      <c r="R224" s="169">
        <f t="shared" si="42"/>
        <v>0</v>
      </c>
      <c r="S224" s="169">
        <v>0</v>
      </c>
      <c r="T224" s="170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249</v>
      </c>
      <c r="AT224" s="171" t="s">
        <v>142</v>
      </c>
      <c r="AU224" s="171" t="s">
        <v>85</v>
      </c>
      <c r="AY224" s="14" t="s">
        <v>139</v>
      </c>
      <c r="BE224" s="172">
        <f t="shared" si="44"/>
        <v>0</v>
      </c>
      <c r="BF224" s="172">
        <f t="shared" si="45"/>
        <v>0</v>
      </c>
      <c r="BG224" s="172">
        <f t="shared" si="46"/>
        <v>0</v>
      </c>
      <c r="BH224" s="172">
        <f t="shared" si="47"/>
        <v>0</v>
      </c>
      <c r="BI224" s="172">
        <f t="shared" si="48"/>
        <v>0</v>
      </c>
      <c r="BJ224" s="14" t="s">
        <v>83</v>
      </c>
      <c r="BK224" s="172">
        <f t="shared" si="49"/>
        <v>0</v>
      </c>
      <c r="BL224" s="14" t="s">
        <v>249</v>
      </c>
      <c r="BM224" s="171" t="s">
        <v>1381</v>
      </c>
    </row>
    <row r="225" spans="1:65" s="2" customFormat="1" ht="16.5" customHeight="1">
      <c r="A225" s="29"/>
      <c r="B225" s="158"/>
      <c r="C225" s="173" t="s">
        <v>187</v>
      </c>
      <c r="D225" s="173" t="s">
        <v>217</v>
      </c>
      <c r="E225" s="174" t="s">
        <v>613</v>
      </c>
      <c r="F225" s="175" t="s">
        <v>614</v>
      </c>
      <c r="G225" s="176" t="s">
        <v>214</v>
      </c>
      <c r="H225" s="177">
        <v>57.75</v>
      </c>
      <c r="I225" s="178"/>
      <c r="J225" s="179">
        <f t="shared" si="40"/>
        <v>0</v>
      </c>
      <c r="K225" s="180"/>
      <c r="L225" s="181"/>
      <c r="M225" s="182" t="s">
        <v>1</v>
      </c>
      <c r="N225" s="183" t="s">
        <v>40</v>
      </c>
      <c r="O225" s="55"/>
      <c r="P225" s="169">
        <f t="shared" si="41"/>
        <v>0</v>
      </c>
      <c r="Q225" s="169">
        <v>1.2E-4</v>
      </c>
      <c r="R225" s="169">
        <f t="shared" si="42"/>
        <v>6.9300000000000004E-3</v>
      </c>
      <c r="S225" s="169">
        <v>0</v>
      </c>
      <c r="T225" s="170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421</v>
      </c>
      <c r="AT225" s="171" t="s">
        <v>217</v>
      </c>
      <c r="AU225" s="171" t="s">
        <v>85</v>
      </c>
      <c r="AY225" s="14" t="s">
        <v>139</v>
      </c>
      <c r="BE225" s="172">
        <f t="shared" si="44"/>
        <v>0</v>
      </c>
      <c r="BF225" s="172">
        <f t="shared" si="45"/>
        <v>0</v>
      </c>
      <c r="BG225" s="172">
        <f t="shared" si="46"/>
        <v>0</v>
      </c>
      <c r="BH225" s="172">
        <f t="shared" si="47"/>
        <v>0</v>
      </c>
      <c r="BI225" s="172">
        <f t="shared" si="48"/>
        <v>0</v>
      </c>
      <c r="BJ225" s="14" t="s">
        <v>83</v>
      </c>
      <c r="BK225" s="172">
        <f t="shared" si="49"/>
        <v>0</v>
      </c>
      <c r="BL225" s="14" t="s">
        <v>249</v>
      </c>
      <c r="BM225" s="171" t="s">
        <v>1382</v>
      </c>
    </row>
    <row r="226" spans="1:65" s="2" customFormat="1" ht="21.75" customHeight="1">
      <c r="A226" s="29"/>
      <c r="B226" s="158"/>
      <c r="C226" s="159" t="s">
        <v>1177</v>
      </c>
      <c r="D226" s="159" t="s">
        <v>142</v>
      </c>
      <c r="E226" s="160" t="s">
        <v>1383</v>
      </c>
      <c r="F226" s="161" t="s">
        <v>1384</v>
      </c>
      <c r="G226" s="162" t="s">
        <v>214</v>
      </c>
      <c r="H226" s="163">
        <v>126.5</v>
      </c>
      <c r="I226" s="164"/>
      <c r="J226" s="165">
        <f t="shared" si="40"/>
        <v>0</v>
      </c>
      <c r="K226" s="166"/>
      <c r="L226" s="30"/>
      <c r="M226" s="167" t="s">
        <v>1</v>
      </c>
      <c r="N226" s="168" t="s">
        <v>40</v>
      </c>
      <c r="O226" s="55"/>
      <c r="P226" s="169">
        <f t="shared" si="41"/>
        <v>0</v>
      </c>
      <c r="Q226" s="169">
        <v>0</v>
      </c>
      <c r="R226" s="169">
        <f t="shared" si="42"/>
        <v>0</v>
      </c>
      <c r="S226" s="169">
        <v>0</v>
      </c>
      <c r="T226" s="170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249</v>
      </c>
      <c r="AT226" s="171" t="s">
        <v>142</v>
      </c>
      <c r="AU226" s="171" t="s">
        <v>85</v>
      </c>
      <c r="AY226" s="14" t="s">
        <v>139</v>
      </c>
      <c r="BE226" s="172">
        <f t="shared" si="44"/>
        <v>0</v>
      </c>
      <c r="BF226" s="172">
        <f t="shared" si="45"/>
        <v>0</v>
      </c>
      <c r="BG226" s="172">
        <f t="shared" si="46"/>
        <v>0</v>
      </c>
      <c r="BH226" s="172">
        <f t="shared" si="47"/>
        <v>0</v>
      </c>
      <c r="BI226" s="172">
        <f t="shared" si="48"/>
        <v>0</v>
      </c>
      <c r="BJ226" s="14" t="s">
        <v>83</v>
      </c>
      <c r="BK226" s="172">
        <f t="shared" si="49"/>
        <v>0</v>
      </c>
      <c r="BL226" s="14" t="s">
        <v>249</v>
      </c>
      <c r="BM226" s="171" t="s">
        <v>1385</v>
      </c>
    </row>
    <row r="227" spans="1:65" s="2" customFormat="1" ht="16.5" customHeight="1">
      <c r="A227" s="29"/>
      <c r="B227" s="158"/>
      <c r="C227" s="173" t="s">
        <v>1181</v>
      </c>
      <c r="D227" s="173" t="s">
        <v>217</v>
      </c>
      <c r="E227" s="174" t="s">
        <v>1386</v>
      </c>
      <c r="F227" s="175" t="s">
        <v>1387</v>
      </c>
      <c r="G227" s="176" t="s">
        <v>214</v>
      </c>
      <c r="H227" s="177">
        <v>132.82499999999999</v>
      </c>
      <c r="I227" s="178"/>
      <c r="J227" s="179">
        <f t="shared" si="40"/>
        <v>0</v>
      </c>
      <c r="K227" s="180"/>
      <c r="L227" s="181"/>
      <c r="M227" s="182" t="s">
        <v>1</v>
      </c>
      <c r="N227" s="183" t="s">
        <v>40</v>
      </c>
      <c r="O227" s="55"/>
      <c r="P227" s="169">
        <f t="shared" si="41"/>
        <v>0</v>
      </c>
      <c r="Q227" s="169">
        <v>1.7000000000000001E-4</v>
      </c>
      <c r="R227" s="169">
        <f t="shared" si="42"/>
        <v>2.258025E-2</v>
      </c>
      <c r="S227" s="169">
        <v>0</v>
      </c>
      <c r="T227" s="170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421</v>
      </c>
      <c r="AT227" s="171" t="s">
        <v>217</v>
      </c>
      <c r="AU227" s="171" t="s">
        <v>85</v>
      </c>
      <c r="AY227" s="14" t="s">
        <v>139</v>
      </c>
      <c r="BE227" s="172">
        <f t="shared" si="44"/>
        <v>0</v>
      </c>
      <c r="BF227" s="172">
        <f t="shared" si="45"/>
        <v>0</v>
      </c>
      <c r="BG227" s="172">
        <f t="shared" si="46"/>
        <v>0</v>
      </c>
      <c r="BH227" s="172">
        <f t="shared" si="47"/>
        <v>0</v>
      </c>
      <c r="BI227" s="172">
        <f t="shared" si="48"/>
        <v>0</v>
      </c>
      <c r="BJ227" s="14" t="s">
        <v>83</v>
      </c>
      <c r="BK227" s="172">
        <f t="shared" si="49"/>
        <v>0</v>
      </c>
      <c r="BL227" s="14" t="s">
        <v>249</v>
      </c>
      <c r="BM227" s="171" t="s">
        <v>1388</v>
      </c>
    </row>
    <row r="228" spans="1:65" s="2" customFormat="1" ht="21.75" customHeight="1">
      <c r="A228" s="29"/>
      <c r="B228" s="158"/>
      <c r="C228" s="159" t="s">
        <v>1169</v>
      </c>
      <c r="D228" s="159" t="s">
        <v>142</v>
      </c>
      <c r="E228" s="160" t="s">
        <v>1389</v>
      </c>
      <c r="F228" s="161" t="s">
        <v>1390</v>
      </c>
      <c r="G228" s="162" t="s">
        <v>169</v>
      </c>
      <c r="H228" s="163">
        <v>19.8</v>
      </c>
      <c r="I228" s="164"/>
      <c r="J228" s="165">
        <f t="shared" si="40"/>
        <v>0</v>
      </c>
      <c r="K228" s="166"/>
      <c r="L228" s="30"/>
      <c r="M228" s="167" t="s">
        <v>1</v>
      </c>
      <c r="N228" s="168" t="s">
        <v>40</v>
      </c>
      <c r="O228" s="55"/>
      <c r="P228" s="169">
        <f t="shared" si="41"/>
        <v>0</v>
      </c>
      <c r="Q228" s="169">
        <v>0</v>
      </c>
      <c r="R228" s="169">
        <f t="shared" si="42"/>
        <v>0</v>
      </c>
      <c r="S228" s="169">
        <v>0</v>
      </c>
      <c r="T228" s="170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249</v>
      </c>
      <c r="AT228" s="171" t="s">
        <v>142</v>
      </c>
      <c r="AU228" s="171" t="s">
        <v>85</v>
      </c>
      <c r="AY228" s="14" t="s">
        <v>139</v>
      </c>
      <c r="BE228" s="172">
        <f t="shared" si="44"/>
        <v>0</v>
      </c>
      <c r="BF228" s="172">
        <f t="shared" si="45"/>
        <v>0</v>
      </c>
      <c r="BG228" s="172">
        <f t="shared" si="46"/>
        <v>0</v>
      </c>
      <c r="BH228" s="172">
        <f t="shared" si="47"/>
        <v>0</v>
      </c>
      <c r="BI228" s="172">
        <f t="shared" si="48"/>
        <v>0</v>
      </c>
      <c r="BJ228" s="14" t="s">
        <v>83</v>
      </c>
      <c r="BK228" s="172">
        <f t="shared" si="49"/>
        <v>0</v>
      </c>
      <c r="BL228" s="14" t="s">
        <v>249</v>
      </c>
      <c r="BM228" s="171" t="s">
        <v>1391</v>
      </c>
    </row>
    <row r="229" spans="1:65" s="2" customFormat="1" ht="16.5" customHeight="1">
      <c r="A229" s="29"/>
      <c r="B229" s="158"/>
      <c r="C229" s="159" t="s">
        <v>1173</v>
      </c>
      <c r="D229" s="159" t="s">
        <v>142</v>
      </c>
      <c r="E229" s="160" t="s">
        <v>1392</v>
      </c>
      <c r="F229" s="161" t="s">
        <v>1393</v>
      </c>
      <c r="G229" s="162" t="s">
        <v>1295</v>
      </c>
      <c r="H229" s="163">
        <v>1</v>
      </c>
      <c r="I229" s="164"/>
      <c r="J229" s="165">
        <f t="shared" si="40"/>
        <v>0</v>
      </c>
      <c r="K229" s="166"/>
      <c r="L229" s="30"/>
      <c r="M229" s="167" t="s">
        <v>1</v>
      </c>
      <c r="N229" s="168" t="s">
        <v>40</v>
      </c>
      <c r="O229" s="55"/>
      <c r="P229" s="169">
        <f t="shared" si="41"/>
        <v>0</v>
      </c>
      <c r="Q229" s="169">
        <v>0</v>
      </c>
      <c r="R229" s="169">
        <f t="shared" si="42"/>
        <v>0</v>
      </c>
      <c r="S229" s="169">
        <v>0</v>
      </c>
      <c r="T229" s="170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249</v>
      </c>
      <c r="AT229" s="171" t="s">
        <v>142</v>
      </c>
      <c r="AU229" s="171" t="s">
        <v>85</v>
      </c>
      <c r="AY229" s="14" t="s">
        <v>139</v>
      </c>
      <c r="BE229" s="172">
        <f t="shared" si="44"/>
        <v>0</v>
      </c>
      <c r="BF229" s="172">
        <f t="shared" si="45"/>
        <v>0</v>
      </c>
      <c r="BG229" s="172">
        <f t="shared" si="46"/>
        <v>0</v>
      </c>
      <c r="BH229" s="172">
        <f t="shared" si="47"/>
        <v>0</v>
      </c>
      <c r="BI229" s="172">
        <f t="shared" si="48"/>
        <v>0</v>
      </c>
      <c r="BJ229" s="14" t="s">
        <v>83</v>
      </c>
      <c r="BK229" s="172">
        <f t="shared" si="49"/>
        <v>0</v>
      </c>
      <c r="BL229" s="14" t="s">
        <v>249</v>
      </c>
      <c r="BM229" s="171" t="s">
        <v>1394</v>
      </c>
    </row>
    <row r="230" spans="1:65" s="2" customFormat="1" ht="16.5" customHeight="1">
      <c r="A230" s="29"/>
      <c r="B230" s="158"/>
      <c r="C230" s="159" t="s">
        <v>1099</v>
      </c>
      <c r="D230" s="159" t="s">
        <v>142</v>
      </c>
      <c r="E230" s="160" t="s">
        <v>1395</v>
      </c>
      <c r="F230" s="161" t="s">
        <v>1396</v>
      </c>
      <c r="G230" s="162" t="s">
        <v>169</v>
      </c>
      <c r="H230" s="163">
        <v>2</v>
      </c>
      <c r="I230" s="164"/>
      <c r="J230" s="165">
        <f t="shared" si="40"/>
        <v>0</v>
      </c>
      <c r="K230" s="166"/>
      <c r="L230" s="30"/>
      <c r="M230" s="167" t="s">
        <v>1</v>
      </c>
      <c r="N230" s="168" t="s">
        <v>40</v>
      </c>
      <c r="O230" s="55"/>
      <c r="P230" s="169">
        <f t="shared" si="41"/>
        <v>0</v>
      </c>
      <c r="Q230" s="169">
        <v>0</v>
      </c>
      <c r="R230" s="169">
        <f t="shared" si="42"/>
        <v>0</v>
      </c>
      <c r="S230" s="169">
        <v>0</v>
      </c>
      <c r="T230" s="170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249</v>
      </c>
      <c r="AT230" s="171" t="s">
        <v>142</v>
      </c>
      <c r="AU230" s="171" t="s">
        <v>85</v>
      </c>
      <c r="AY230" s="14" t="s">
        <v>139</v>
      </c>
      <c r="BE230" s="172">
        <f t="shared" si="44"/>
        <v>0</v>
      </c>
      <c r="BF230" s="172">
        <f t="shared" si="45"/>
        <v>0</v>
      </c>
      <c r="BG230" s="172">
        <f t="shared" si="46"/>
        <v>0</v>
      </c>
      <c r="BH230" s="172">
        <f t="shared" si="47"/>
        <v>0</v>
      </c>
      <c r="BI230" s="172">
        <f t="shared" si="48"/>
        <v>0</v>
      </c>
      <c r="BJ230" s="14" t="s">
        <v>83</v>
      </c>
      <c r="BK230" s="172">
        <f t="shared" si="49"/>
        <v>0</v>
      </c>
      <c r="BL230" s="14" t="s">
        <v>249</v>
      </c>
      <c r="BM230" s="171" t="s">
        <v>1397</v>
      </c>
    </row>
    <row r="231" spans="1:65" s="2" customFormat="1" ht="16.5" customHeight="1">
      <c r="A231" s="29"/>
      <c r="B231" s="158"/>
      <c r="C231" s="173" t="s">
        <v>1103</v>
      </c>
      <c r="D231" s="173" t="s">
        <v>217</v>
      </c>
      <c r="E231" s="174" t="s">
        <v>1398</v>
      </c>
      <c r="F231" s="175" t="s">
        <v>1399</v>
      </c>
      <c r="G231" s="176" t="s">
        <v>169</v>
      </c>
      <c r="H231" s="177">
        <v>2</v>
      </c>
      <c r="I231" s="178"/>
      <c r="J231" s="179">
        <f t="shared" si="40"/>
        <v>0</v>
      </c>
      <c r="K231" s="180"/>
      <c r="L231" s="181"/>
      <c r="M231" s="182" t="s">
        <v>1</v>
      </c>
      <c r="N231" s="183" t="s">
        <v>40</v>
      </c>
      <c r="O231" s="55"/>
      <c r="P231" s="169">
        <f t="shared" si="41"/>
        <v>0</v>
      </c>
      <c r="Q231" s="169">
        <v>5.0000000000000002E-5</v>
      </c>
      <c r="R231" s="169">
        <f t="shared" si="42"/>
        <v>1E-4</v>
      </c>
      <c r="S231" s="169">
        <v>0</v>
      </c>
      <c r="T231" s="170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421</v>
      </c>
      <c r="AT231" s="171" t="s">
        <v>217</v>
      </c>
      <c r="AU231" s="171" t="s">
        <v>85</v>
      </c>
      <c r="AY231" s="14" t="s">
        <v>139</v>
      </c>
      <c r="BE231" s="172">
        <f t="shared" si="44"/>
        <v>0</v>
      </c>
      <c r="BF231" s="172">
        <f t="shared" si="45"/>
        <v>0</v>
      </c>
      <c r="BG231" s="172">
        <f t="shared" si="46"/>
        <v>0</v>
      </c>
      <c r="BH231" s="172">
        <f t="shared" si="47"/>
        <v>0</v>
      </c>
      <c r="BI231" s="172">
        <f t="shared" si="48"/>
        <v>0</v>
      </c>
      <c r="BJ231" s="14" t="s">
        <v>83</v>
      </c>
      <c r="BK231" s="172">
        <f t="shared" si="49"/>
        <v>0</v>
      </c>
      <c r="BL231" s="14" t="s">
        <v>249</v>
      </c>
      <c r="BM231" s="171" t="s">
        <v>1400</v>
      </c>
    </row>
    <row r="232" spans="1:65" s="2" customFormat="1" ht="16.5" customHeight="1">
      <c r="A232" s="29"/>
      <c r="B232" s="158"/>
      <c r="C232" s="159" t="s">
        <v>1093</v>
      </c>
      <c r="D232" s="159" t="s">
        <v>142</v>
      </c>
      <c r="E232" s="160" t="s">
        <v>1401</v>
      </c>
      <c r="F232" s="161" t="s">
        <v>1402</v>
      </c>
      <c r="G232" s="162" t="s">
        <v>1295</v>
      </c>
      <c r="H232" s="163">
        <v>1</v>
      </c>
      <c r="I232" s="164"/>
      <c r="J232" s="165">
        <f t="shared" si="40"/>
        <v>0</v>
      </c>
      <c r="K232" s="166"/>
      <c r="L232" s="30"/>
      <c r="M232" s="167" t="s">
        <v>1</v>
      </c>
      <c r="N232" s="168" t="s">
        <v>40</v>
      </c>
      <c r="O232" s="55"/>
      <c r="P232" s="169">
        <f t="shared" si="41"/>
        <v>0</v>
      </c>
      <c r="Q232" s="169">
        <v>0</v>
      </c>
      <c r="R232" s="169">
        <f t="shared" si="42"/>
        <v>0</v>
      </c>
      <c r="S232" s="169">
        <v>4.8000000000000001E-5</v>
      </c>
      <c r="T232" s="170">
        <f t="shared" si="43"/>
        <v>4.8000000000000001E-5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249</v>
      </c>
      <c r="AT232" s="171" t="s">
        <v>142</v>
      </c>
      <c r="AU232" s="171" t="s">
        <v>85</v>
      </c>
      <c r="AY232" s="14" t="s">
        <v>139</v>
      </c>
      <c r="BE232" s="172">
        <f t="shared" si="44"/>
        <v>0</v>
      </c>
      <c r="BF232" s="172">
        <f t="shared" si="45"/>
        <v>0</v>
      </c>
      <c r="BG232" s="172">
        <f t="shared" si="46"/>
        <v>0</v>
      </c>
      <c r="BH232" s="172">
        <f t="shared" si="47"/>
        <v>0</v>
      </c>
      <c r="BI232" s="172">
        <f t="shared" si="48"/>
        <v>0</v>
      </c>
      <c r="BJ232" s="14" t="s">
        <v>83</v>
      </c>
      <c r="BK232" s="172">
        <f t="shared" si="49"/>
        <v>0</v>
      </c>
      <c r="BL232" s="14" t="s">
        <v>249</v>
      </c>
      <c r="BM232" s="171" t="s">
        <v>1403</v>
      </c>
    </row>
    <row r="233" spans="1:65" s="2" customFormat="1" ht="21.75" customHeight="1">
      <c r="A233" s="29"/>
      <c r="B233" s="158"/>
      <c r="C233" s="159" t="s">
        <v>1097</v>
      </c>
      <c r="D233" s="159" t="s">
        <v>142</v>
      </c>
      <c r="E233" s="160" t="s">
        <v>1404</v>
      </c>
      <c r="F233" s="161" t="s">
        <v>1405</v>
      </c>
      <c r="G233" s="162" t="s">
        <v>169</v>
      </c>
      <c r="H233" s="163">
        <v>9</v>
      </c>
      <c r="I233" s="164"/>
      <c r="J233" s="165">
        <f t="shared" si="40"/>
        <v>0</v>
      </c>
      <c r="K233" s="166"/>
      <c r="L233" s="30"/>
      <c r="M233" s="167" t="s">
        <v>1</v>
      </c>
      <c r="N233" s="168" t="s">
        <v>40</v>
      </c>
      <c r="O233" s="55"/>
      <c r="P233" s="169">
        <f t="shared" si="41"/>
        <v>0</v>
      </c>
      <c r="Q233" s="169">
        <v>0</v>
      </c>
      <c r="R233" s="169">
        <f t="shared" si="42"/>
        <v>0</v>
      </c>
      <c r="S233" s="169">
        <v>0</v>
      </c>
      <c r="T233" s="170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249</v>
      </c>
      <c r="AT233" s="171" t="s">
        <v>142</v>
      </c>
      <c r="AU233" s="171" t="s">
        <v>85</v>
      </c>
      <c r="AY233" s="14" t="s">
        <v>139</v>
      </c>
      <c r="BE233" s="172">
        <f t="shared" si="44"/>
        <v>0</v>
      </c>
      <c r="BF233" s="172">
        <f t="shared" si="45"/>
        <v>0</v>
      </c>
      <c r="BG233" s="172">
        <f t="shared" si="46"/>
        <v>0</v>
      </c>
      <c r="BH233" s="172">
        <f t="shared" si="47"/>
        <v>0</v>
      </c>
      <c r="BI233" s="172">
        <f t="shared" si="48"/>
        <v>0</v>
      </c>
      <c r="BJ233" s="14" t="s">
        <v>83</v>
      </c>
      <c r="BK233" s="172">
        <f t="shared" si="49"/>
        <v>0</v>
      </c>
      <c r="BL233" s="14" t="s">
        <v>249</v>
      </c>
      <c r="BM233" s="171" t="s">
        <v>1406</v>
      </c>
    </row>
    <row r="234" spans="1:65" s="2" customFormat="1" ht="21.75" customHeight="1">
      <c r="A234" s="29"/>
      <c r="B234" s="158"/>
      <c r="C234" s="173" t="s">
        <v>922</v>
      </c>
      <c r="D234" s="173" t="s">
        <v>217</v>
      </c>
      <c r="E234" s="174" t="s">
        <v>1407</v>
      </c>
      <c r="F234" s="175" t="s">
        <v>1408</v>
      </c>
      <c r="G234" s="176" t="s">
        <v>169</v>
      </c>
      <c r="H234" s="177">
        <v>9</v>
      </c>
      <c r="I234" s="178"/>
      <c r="J234" s="179">
        <f t="shared" si="40"/>
        <v>0</v>
      </c>
      <c r="K234" s="180"/>
      <c r="L234" s="181"/>
      <c r="M234" s="182" t="s">
        <v>1</v>
      </c>
      <c r="N234" s="183" t="s">
        <v>40</v>
      </c>
      <c r="O234" s="55"/>
      <c r="P234" s="169">
        <f t="shared" si="41"/>
        <v>0</v>
      </c>
      <c r="Q234" s="169">
        <v>6.9999999999999994E-5</v>
      </c>
      <c r="R234" s="169">
        <f t="shared" si="42"/>
        <v>6.2999999999999992E-4</v>
      </c>
      <c r="S234" s="169">
        <v>0</v>
      </c>
      <c r="T234" s="170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421</v>
      </c>
      <c r="AT234" s="171" t="s">
        <v>217</v>
      </c>
      <c r="AU234" s="171" t="s">
        <v>85</v>
      </c>
      <c r="AY234" s="14" t="s">
        <v>139</v>
      </c>
      <c r="BE234" s="172">
        <f t="shared" si="44"/>
        <v>0</v>
      </c>
      <c r="BF234" s="172">
        <f t="shared" si="45"/>
        <v>0</v>
      </c>
      <c r="BG234" s="172">
        <f t="shared" si="46"/>
        <v>0</v>
      </c>
      <c r="BH234" s="172">
        <f t="shared" si="47"/>
        <v>0</v>
      </c>
      <c r="BI234" s="172">
        <f t="shared" si="48"/>
        <v>0</v>
      </c>
      <c r="BJ234" s="14" t="s">
        <v>83</v>
      </c>
      <c r="BK234" s="172">
        <f t="shared" si="49"/>
        <v>0</v>
      </c>
      <c r="BL234" s="14" t="s">
        <v>249</v>
      </c>
      <c r="BM234" s="171" t="s">
        <v>1409</v>
      </c>
    </row>
    <row r="235" spans="1:65" s="2" customFormat="1" ht="21.75" customHeight="1">
      <c r="A235" s="29"/>
      <c r="B235" s="158"/>
      <c r="C235" s="159" t="s">
        <v>226</v>
      </c>
      <c r="D235" s="159" t="s">
        <v>142</v>
      </c>
      <c r="E235" s="160" t="s">
        <v>1410</v>
      </c>
      <c r="F235" s="161" t="s">
        <v>1411</v>
      </c>
      <c r="G235" s="162" t="s">
        <v>169</v>
      </c>
      <c r="H235" s="163">
        <v>3</v>
      </c>
      <c r="I235" s="164"/>
      <c r="J235" s="165">
        <f t="shared" si="40"/>
        <v>0</v>
      </c>
      <c r="K235" s="166"/>
      <c r="L235" s="30"/>
      <c r="M235" s="167" t="s">
        <v>1</v>
      </c>
      <c r="N235" s="168" t="s">
        <v>40</v>
      </c>
      <c r="O235" s="55"/>
      <c r="P235" s="169">
        <f t="shared" si="41"/>
        <v>0</v>
      </c>
      <c r="Q235" s="169">
        <v>0</v>
      </c>
      <c r="R235" s="169">
        <f t="shared" si="42"/>
        <v>0</v>
      </c>
      <c r="S235" s="169">
        <v>0</v>
      </c>
      <c r="T235" s="170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249</v>
      </c>
      <c r="AT235" s="171" t="s">
        <v>142</v>
      </c>
      <c r="AU235" s="171" t="s">
        <v>85</v>
      </c>
      <c r="AY235" s="14" t="s">
        <v>139</v>
      </c>
      <c r="BE235" s="172">
        <f t="shared" si="44"/>
        <v>0</v>
      </c>
      <c r="BF235" s="172">
        <f t="shared" si="45"/>
        <v>0</v>
      </c>
      <c r="BG235" s="172">
        <f t="shared" si="46"/>
        <v>0</v>
      </c>
      <c r="BH235" s="172">
        <f t="shared" si="47"/>
        <v>0</v>
      </c>
      <c r="BI235" s="172">
        <f t="shared" si="48"/>
        <v>0</v>
      </c>
      <c r="BJ235" s="14" t="s">
        <v>83</v>
      </c>
      <c r="BK235" s="172">
        <f t="shared" si="49"/>
        <v>0</v>
      </c>
      <c r="BL235" s="14" t="s">
        <v>249</v>
      </c>
      <c r="BM235" s="171" t="s">
        <v>1412</v>
      </c>
    </row>
    <row r="236" spans="1:65" s="2" customFormat="1" ht="21.75" customHeight="1">
      <c r="A236" s="29"/>
      <c r="B236" s="158"/>
      <c r="C236" s="173" t="s">
        <v>1413</v>
      </c>
      <c r="D236" s="173" t="s">
        <v>217</v>
      </c>
      <c r="E236" s="174" t="s">
        <v>1414</v>
      </c>
      <c r="F236" s="175" t="s">
        <v>1415</v>
      </c>
      <c r="G236" s="176" t="s">
        <v>169</v>
      </c>
      <c r="H236" s="177">
        <v>3</v>
      </c>
      <c r="I236" s="178"/>
      <c r="J236" s="179">
        <f t="shared" si="40"/>
        <v>0</v>
      </c>
      <c r="K236" s="180"/>
      <c r="L236" s="181"/>
      <c r="M236" s="182" t="s">
        <v>1</v>
      </c>
      <c r="N236" s="183" t="s">
        <v>40</v>
      </c>
      <c r="O236" s="55"/>
      <c r="P236" s="169">
        <f t="shared" si="41"/>
        <v>0</v>
      </c>
      <c r="Q236" s="169">
        <v>4.1999999999999997E-3</v>
      </c>
      <c r="R236" s="169">
        <f t="shared" si="42"/>
        <v>1.26E-2</v>
      </c>
      <c r="S236" s="169">
        <v>0</v>
      </c>
      <c r="T236" s="170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421</v>
      </c>
      <c r="AT236" s="171" t="s">
        <v>217</v>
      </c>
      <c r="AU236" s="171" t="s">
        <v>85</v>
      </c>
      <c r="AY236" s="14" t="s">
        <v>139</v>
      </c>
      <c r="BE236" s="172">
        <f t="shared" si="44"/>
        <v>0</v>
      </c>
      <c r="BF236" s="172">
        <f t="shared" si="45"/>
        <v>0</v>
      </c>
      <c r="BG236" s="172">
        <f t="shared" si="46"/>
        <v>0</v>
      </c>
      <c r="BH236" s="172">
        <f t="shared" si="47"/>
        <v>0</v>
      </c>
      <c r="BI236" s="172">
        <f t="shared" si="48"/>
        <v>0</v>
      </c>
      <c r="BJ236" s="14" t="s">
        <v>83</v>
      </c>
      <c r="BK236" s="172">
        <f t="shared" si="49"/>
        <v>0</v>
      </c>
      <c r="BL236" s="14" t="s">
        <v>249</v>
      </c>
      <c r="BM236" s="171" t="s">
        <v>1416</v>
      </c>
    </row>
    <row r="237" spans="1:65" s="2" customFormat="1" ht="21.75" customHeight="1">
      <c r="A237" s="29"/>
      <c r="B237" s="158"/>
      <c r="C237" s="159" t="s">
        <v>926</v>
      </c>
      <c r="D237" s="159" t="s">
        <v>142</v>
      </c>
      <c r="E237" s="160" t="s">
        <v>1417</v>
      </c>
      <c r="F237" s="161" t="s">
        <v>1418</v>
      </c>
      <c r="G237" s="162" t="s">
        <v>169</v>
      </c>
      <c r="H237" s="163">
        <v>4</v>
      </c>
      <c r="I237" s="164"/>
      <c r="J237" s="165">
        <f t="shared" si="40"/>
        <v>0</v>
      </c>
      <c r="K237" s="166"/>
      <c r="L237" s="30"/>
      <c r="M237" s="167" t="s">
        <v>1</v>
      </c>
      <c r="N237" s="168" t="s">
        <v>40</v>
      </c>
      <c r="O237" s="55"/>
      <c r="P237" s="169">
        <f t="shared" si="41"/>
        <v>0</v>
      </c>
      <c r="Q237" s="169">
        <v>0</v>
      </c>
      <c r="R237" s="169">
        <f t="shared" si="42"/>
        <v>0</v>
      </c>
      <c r="S237" s="169">
        <v>0</v>
      </c>
      <c r="T237" s="170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249</v>
      </c>
      <c r="AT237" s="171" t="s">
        <v>142</v>
      </c>
      <c r="AU237" s="171" t="s">
        <v>85</v>
      </c>
      <c r="AY237" s="14" t="s">
        <v>139</v>
      </c>
      <c r="BE237" s="172">
        <f t="shared" si="44"/>
        <v>0</v>
      </c>
      <c r="BF237" s="172">
        <f t="shared" si="45"/>
        <v>0</v>
      </c>
      <c r="BG237" s="172">
        <f t="shared" si="46"/>
        <v>0</v>
      </c>
      <c r="BH237" s="172">
        <f t="shared" si="47"/>
        <v>0</v>
      </c>
      <c r="BI237" s="172">
        <f t="shared" si="48"/>
        <v>0</v>
      </c>
      <c r="BJ237" s="14" t="s">
        <v>83</v>
      </c>
      <c r="BK237" s="172">
        <f t="shared" si="49"/>
        <v>0</v>
      </c>
      <c r="BL237" s="14" t="s">
        <v>249</v>
      </c>
      <c r="BM237" s="171" t="s">
        <v>1419</v>
      </c>
    </row>
    <row r="238" spans="1:65" s="2" customFormat="1" ht="21.75" customHeight="1">
      <c r="A238" s="29"/>
      <c r="B238" s="158"/>
      <c r="C238" s="173" t="s">
        <v>930</v>
      </c>
      <c r="D238" s="173" t="s">
        <v>217</v>
      </c>
      <c r="E238" s="174" t="s">
        <v>1420</v>
      </c>
      <c r="F238" s="175" t="s">
        <v>1421</v>
      </c>
      <c r="G238" s="176" t="s">
        <v>169</v>
      </c>
      <c r="H238" s="177">
        <v>4</v>
      </c>
      <c r="I238" s="178"/>
      <c r="J238" s="179">
        <f t="shared" si="40"/>
        <v>0</v>
      </c>
      <c r="K238" s="180"/>
      <c r="L238" s="181"/>
      <c r="M238" s="182" t="s">
        <v>1</v>
      </c>
      <c r="N238" s="183" t="s">
        <v>40</v>
      </c>
      <c r="O238" s="55"/>
      <c r="P238" s="169">
        <f t="shared" si="41"/>
        <v>0</v>
      </c>
      <c r="Q238" s="169">
        <v>8.0999999999999996E-3</v>
      </c>
      <c r="R238" s="169">
        <f t="shared" si="42"/>
        <v>3.2399999999999998E-2</v>
      </c>
      <c r="S238" s="169">
        <v>0</v>
      </c>
      <c r="T238" s="170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421</v>
      </c>
      <c r="AT238" s="171" t="s">
        <v>217</v>
      </c>
      <c r="AU238" s="171" t="s">
        <v>85</v>
      </c>
      <c r="AY238" s="14" t="s">
        <v>139</v>
      </c>
      <c r="BE238" s="172">
        <f t="shared" si="44"/>
        <v>0</v>
      </c>
      <c r="BF238" s="172">
        <f t="shared" si="45"/>
        <v>0</v>
      </c>
      <c r="BG238" s="172">
        <f t="shared" si="46"/>
        <v>0</v>
      </c>
      <c r="BH238" s="172">
        <f t="shared" si="47"/>
        <v>0</v>
      </c>
      <c r="BI238" s="172">
        <f t="shared" si="48"/>
        <v>0</v>
      </c>
      <c r="BJ238" s="14" t="s">
        <v>83</v>
      </c>
      <c r="BK238" s="172">
        <f t="shared" si="49"/>
        <v>0</v>
      </c>
      <c r="BL238" s="14" t="s">
        <v>249</v>
      </c>
      <c r="BM238" s="171" t="s">
        <v>1422</v>
      </c>
    </row>
    <row r="239" spans="1:65" s="2" customFormat="1" ht="16.5" customHeight="1">
      <c r="A239" s="29"/>
      <c r="B239" s="158"/>
      <c r="C239" s="173" t="s">
        <v>934</v>
      </c>
      <c r="D239" s="173" t="s">
        <v>217</v>
      </c>
      <c r="E239" s="174" t="s">
        <v>1423</v>
      </c>
      <c r="F239" s="175" t="s">
        <v>1424</v>
      </c>
      <c r="G239" s="176" t="s">
        <v>169</v>
      </c>
      <c r="H239" s="177">
        <v>8</v>
      </c>
      <c r="I239" s="178"/>
      <c r="J239" s="179">
        <f t="shared" si="40"/>
        <v>0</v>
      </c>
      <c r="K239" s="180"/>
      <c r="L239" s="181"/>
      <c r="M239" s="182" t="s">
        <v>1</v>
      </c>
      <c r="N239" s="183" t="s">
        <v>40</v>
      </c>
      <c r="O239" s="55"/>
      <c r="P239" s="169">
        <f t="shared" si="41"/>
        <v>0</v>
      </c>
      <c r="Q239" s="169">
        <v>1.8000000000000001E-4</v>
      </c>
      <c r="R239" s="169">
        <f t="shared" si="42"/>
        <v>1.4400000000000001E-3</v>
      </c>
      <c r="S239" s="169">
        <v>0</v>
      </c>
      <c r="T239" s="170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421</v>
      </c>
      <c r="AT239" s="171" t="s">
        <v>217</v>
      </c>
      <c r="AU239" s="171" t="s">
        <v>85</v>
      </c>
      <c r="AY239" s="14" t="s">
        <v>139</v>
      </c>
      <c r="BE239" s="172">
        <f t="shared" si="44"/>
        <v>0</v>
      </c>
      <c r="BF239" s="172">
        <f t="shared" si="45"/>
        <v>0</v>
      </c>
      <c r="BG239" s="172">
        <f t="shared" si="46"/>
        <v>0</v>
      </c>
      <c r="BH239" s="172">
        <f t="shared" si="47"/>
        <v>0</v>
      </c>
      <c r="BI239" s="172">
        <f t="shared" si="48"/>
        <v>0</v>
      </c>
      <c r="BJ239" s="14" t="s">
        <v>83</v>
      </c>
      <c r="BK239" s="172">
        <f t="shared" si="49"/>
        <v>0</v>
      </c>
      <c r="BL239" s="14" t="s">
        <v>249</v>
      </c>
      <c r="BM239" s="171" t="s">
        <v>1425</v>
      </c>
    </row>
    <row r="240" spans="1:65" s="2" customFormat="1" ht="21.75" customHeight="1">
      <c r="A240" s="29"/>
      <c r="B240" s="158"/>
      <c r="C240" s="159" t="s">
        <v>469</v>
      </c>
      <c r="D240" s="159" t="s">
        <v>142</v>
      </c>
      <c r="E240" s="160" t="s">
        <v>1426</v>
      </c>
      <c r="F240" s="161" t="s">
        <v>1427</v>
      </c>
      <c r="G240" s="162" t="s">
        <v>169</v>
      </c>
      <c r="H240" s="163">
        <v>1</v>
      </c>
      <c r="I240" s="164"/>
      <c r="J240" s="165">
        <f t="shared" si="40"/>
        <v>0</v>
      </c>
      <c r="K240" s="166"/>
      <c r="L240" s="30"/>
      <c r="M240" s="167" t="s">
        <v>1</v>
      </c>
      <c r="N240" s="168" t="s">
        <v>40</v>
      </c>
      <c r="O240" s="55"/>
      <c r="P240" s="169">
        <f t="shared" si="41"/>
        <v>0</v>
      </c>
      <c r="Q240" s="169">
        <v>0</v>
      </c>
      <c r="R240" s="169">
        <f t="shared" si="42"/>
        <v>0</v>
      </c>
      <c r="S240" s="169">
        <v>0</v>
      </c>
      <c r="T240" s="170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249</v>
      </c>
      <c r="AT240" s="171" t="s">
        <v>142</v>
      </c>
      <c r="AU240" s="171" t="s">
        <v>85</v>
      </c>
      <c r="AY240" s="14" t="s">
        <v>139</v>
      </c>
      <c r="BE240" s="172">
        <f t="shared" si="44"/>
        <v>0</v>
      </c>
      <c r="BF240" s="172">
        <f t="shared" si="45"/>
        <v>0</v>
      </c>
      <c r="BG240" s="172">
        <f t="shared" si="46"/>
        <v>0</v>
      </c>
      <c r="BH240" s="172">
        <f t="shared" si="47"/>
        <v>0</v>
      </c>
      <c r="BI240" s="172">
        <f t="shared" si="48"/>
        <v>0</v>
      </c>
      <c r="BJ240" s="14" t="s">
        <v>83</v>
      </c>
      <c r="BK240" s="172">
        <f t="shared" si="49"/>
        <v>0</v>
      </c>
      <c r="BL240" s="14" t="s">
        <v>249</v>
      </c>
      <c r="BM240" s="171" t="s">
        <v>1428</v>
      </c>
    </row>
    <row r="241" spans="1:65" s="2" customFormat="1" ht="16.5" customHeight="1">
      <c r="A241" s="29"/>
      <c r="B241" s="158"/>
      <c r="C241" s="173" t="s">
        <v>473</v>
      </c>
      <c r="D241" s="173" t="s">
        <v>217</v>
      </c>
      <c r="E241" s="174" t="s">
        <v>1429</v>
      </c>
      <c r="F241" s="175" t="s">
        <v>1430</v>
      </c>
      <c r="G241" s="176" t="s">
        <v>158</v>
      </c>
      <c r="H241" s="177">
        <v>1</v>
      </c>
      <c r="I241" s="178"/>
      <c r="J241" s="179">
        <f t="shared" si="40"/>
        <v>0</v>
      </c>
      <c r="K241" s="180"/>
      <c r="L241" s="181"/>
      <c r="M241" s="182" t="s">
        <v>1</v>
      </c>
      <c r="N241" s="183" t="s">
        <v>40</v>
      </c>
      <c r="O241" s="55"/>
      <c r="P241" s="169">
        <f t="shared" si="41"/>
        <v>0</v>
      </c>
      <c r="Q241" s="169">
        <v>0</v>
      </c>
      <c r="R241" s="169">
        <f t="shared" si="42"/>
        <v>0</v>
      </c>
      <c r="S241" s="169">
        <v>0</v>
      </c>
      <c r="T241" s="170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421</v>
      </c>
      <c r="AT241" s="171" t="s">
        <v>217</v>
      </c>
      <c r="AU241" s="171" t="s">
        <v>85</v>
      </c>
      <c r="AY241" s="14" t="s">
        <v>139</v>
      </c>
      <c r="BE241" s="172">
        <f t="shared" si="44"/>
        <v>0</v>
      </c>
      <c r="BF241" s="172">
        <f t="shared" si="45"/>
        <v>0</v>
      </c>
      <c r="BG241" s="172">
        <f t="shared" si="46"/>
        <v>0</v>
      </c>
      <c r="BH241" s="172">
        <f t="shared" si="47"/>
        <v>0</v>
      </c>
      <c r="BI241" s="172">
        <f t="shared" si="48"/>
        <v>0</v>
      </c>
      <c r="BJ241" s="14" t="s">
        <v>83</v>
      </c>
      <c r="BK241" s="172">
        <f t="shared" si="49"/>
        <v>0</v>
      </c>
      <c r="BL241" s="14" t="s">
        <v>249</v>
      </c>
      <c r="BM241" s="171" t="s">
        <v>1431</v>
      </c>
    </row>
    <row r="242" spans="1:65" s="2" customFormat="1" ht="21.75" customHeight="1">
      <c r="A242" s="29"/>
      <c r="B242" s="158"/>
      <c r="C242" s="159" t="s">
        <v>199</v>
      </c>
      <c r="D242" s="159" t="s">
        <v>142</v>
      </c>
      <c r="E242" s="160" t="s">
        <v>1432</v>
      </c>
      <c r="F242" s="161" t="s">
        <v>1433</v>
      </c>
      <c r="G242" s="162" t="s">
        <v>169</v>
      </c>
      <c r="H242" s="163">
        <v>3</v>
      </c>
      <c r="I242" s="164"/>
      <c r="J242" s="165">
        <f t="shared" si="40"/>
        <v>0</v>
      </c>
      <c r="K242" s="166"/>
      <c r="L242" s="30"/>
      <c r="M242" s="167" t="s">
        <v>1</v>
      </c>
      <c r="N242" s="168" t="s">
        <v>40</v>
      </c>
      <c r="O242" s="55"/>
      <c r="P242" s="169">
        <f t="shared" si="41"/>
        <v>0</v>
      </c>
      <c r="Q242" s="169">
        <v>0</v>
      </c>
      <c r="R242" s="169">
        <f t="shared" si="42"/>
        <v>0</v>
      </c>
      <c r="S242" s="169">
        <v>8.9999999999999998E-4</v>
      </c>
      <c r="T242" s="170">
        <f t="shared" si="43"/>
        <v>2.7000000000000001E-3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249</v>
      </c>
      <c r="AT242" s="171" t="s">
        <v>142</v>
      </c>
      <c r="AU242" s="171" t="s">
        <v>85</v>
      </c>
      <c r="AY242" s="14" t="s">
        <v>139</v>
      </c>
      <c r="BE242" s="172">
        <f t="shared" si="44"/>
        <v>0</v>
      </c>
      <c r="BF242" s="172">
        <f t="shared" si="45"/>
        <v>0</v>
      </c>
      <c r="BG242" s="172">
        <f t="shared" si="46"/>
        <v>0</v>
      </c>
      <c r="BH242" s="172">
        <f t="shared" si="47"/>
        <v>0</v>
      </c>
      <c r="BI242" s="172">
        <f t="shared" si="48"/>
        <v>0</v>
      </c>
      <c r="BJ242" s="14" t="s">
        <v>83</v>
      </c>
      <c r="BK242" s="172">
        <f t="shared" si="49"/>
        <v>0</v>
      </c>
      <c r="BL242" s="14" t="s">
        <v>249</v>
      </c>
      <c r="BM242" s="171" t="s">
        <v>1434</v>
      </c>
    </row>
    <row r="243" spans="1:65" s="2" customFormat="1" ht="21.75" customHeight="1">
      <c r="A243" s="29"/>
      <c r="B243" s="158"/>
      <c r="C243" s="159" t="s">
        <v>150</v>
      </c>
      <c r="D243" s="159" t="s">
        <v>142</v>
      </c>
      <c r="E243" s="160" t="s">
        <v>1435</v>
      </c>
      <c r="F243" s="161" t="s">
        <v>1436</v>
      </c>
      <c r="G243" s="162" t="s">
        <v>169</v>
      </c>
      <c r="H243" s="163">
        <v>1</v>
      </c>
      <c r="I243" s="164"/>
      <c r="J243" s="165">
        <f t="shared" si="40"/>
        <v>0</v>
      </c>
      <c r="K243" s="166"/>
      <c r="L243" s="30"/>
      <c r="M243" s="167" t="s">
        <v>1</v>
      </c>
      <c r="N243" s="168" t="s">
        <v>40</v>
      </c>
      <c r="O243" s="55"/>
      <c r="P243" s="169">
        <f t="shared" si="41"/>
        <v>0</v>
      </c>
      <c r="Q243" s="169">
        <v>0</v>
      </c>
      <c r="R243" s="169">
        <f t="shared" si="42"/>
        <v>0</v>
      </c>
      <c r="S243" s="169">
        <v>0</v>
      </c>
      <c r="T243" s="170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249</v>
      </c>
      <c r="AT243" s="171" t="s">
        <v>142</v>
      </c>
      <c r="AU243" s="171" t="s">
        <v>85</v>
      </c>
      <c r="AY243" s="14" t="s">
        <v>139</v>
      </c>
      <c r="BE243" s="172">
        <f t="shared" si="44"/>
        <v>0</v>
      </c>
      <c r="BF243" s="172">
        <f t="shared" si="45"/>
        <v>0</v>
      </c>
      <c r="BG243" s="172">
        <f t="shared" si="46"/>
        <v>0</v>
      </c>
      <c r="BH243" s="172">
        <f t="shared" si="47"/>
        <v>0</v>
      </c>
      <c r="BI243" s="172">
        <f t="shared" si="48"/>
        <v>0</v>
      </c>
      <c r="BJ243" s="14" t="s">
        <v>83</v>
      </c>
      <c r="BK243" s="172">
        <f t="shared" si="49"/>
        <v>0</v>
      </c>
      <c r="BL243" s="14" t="s">
        <v>249</v>
      </c>
      <c r="BM243" s="171" t="s">
        <v>1437</v>
      </c>
    </row>
    <row r="244" spans="1:65" s="2" customFormat="1" ht="16.5" customHeight="1">
      <c r="A244" s="29"/>
      <c r="B244" s="158"/>
      <c r="C244" s="159" t="s">
        <v>171</v>
      </c>
      <c r="D244" s="159" t="s">
        <v>142</v>
      </c>
      <c r="E244" s="160" t="s">
        <v>633</v>
      </c>
      <c r="F244" s="161" t="s">
        <v>634</v>
      </c>
      <c r="G244" s="162" t="s">
        <v>530</v>
      </c>
      <c r="H244" s="163">
        <v>1</v>
      </c>
      <c r="I244" s="164"/>
      <c r="J244" s="165">
        <f t="shared" si="40"/>
        <v>0</v>
      </c>
      <c r="K244" s="166"/>
      <c r="L244" s="30"/>
      <c r="M244" s="167" t="s">
        <v>1</v>
      </c>
      <c r="N244" s="168" t="s">
        <v>40</v>
      </c>
      <c r="O244" s="55"/>
      <c r="P244" s="169">
        <f t="shared" si="41"/>
        <v>0</v>
      </c>
      <c r="Q244" s="169">
        <v>0</v>
      </c>
      <c r="R244" s="169">
        <f t="shared" si="42"/>
        <v>0</v>
      </c>
      <c r="S244" s="169">
        <v>0</v>
      </c>
      <c r="T244" s="170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249</v>
      </c>
      <c r="AT244" s="171" t="s">
        <v>142</v>
      </c>
      <c r="AU244" s="171" t="s">
        <v>85</v>
      </c>
      <c r="AY244" s="14" t="s">
        <v>139</v>
      </c>
      <c r="BE244" s="172">
        <f t="shared" si="44"/>
        <v>0</v>
      </c>
      <c r="BF244" s="172">
        <f t="shared" si="45"/>
        <v>0</v>
      </c>
      <c r="BG244" s="172">
        <f t="shared" si="46"/>
        <v>0</v>
      </c>
      <c r="BH244" s="172">
        <f t="shared" si="47"/>
        <v>0</v>
      </c>
      <c r="BI244" s="172">
        <f t="shared" si="48"/>
        <v>0</v>
      </c>
      <c r="BJ244" s="14" t="s">
        <v>83</v>
      </c>
      <c r="BK244" s="172">
        <f t="shared" si="49"/>
        <v>0</v>
      </c>
      <c r="BL244" s="14" t="s">
        <v>249</v>
      </c>
      <c r="BM244" s="171" t="s">
        <v>1438</v>
      </c>
    </row>
    <row r="245" spans="1:65" s="12" customFormat="1" ht="22.9" customHeight="1">
      <c r="B245" s="145"/>
      <c r="D245" s="146" t="s">
        <v>74</v>
      </c>
      <c r="E245" s="156" t="s">
        <v>710</v>
      </c>
      <c r="F245" s="156" t="s">
        <v>711</v>
      </c>
      <c r="I245" s="148"/>
      <c r="J245" s="157">
        <f>BK245</f>
        <v>0</v>
      </c>
      <c r="L245" s="145"/>
      <c r="M245" s="150"/>
      <c r="N245" s="151"/>
      <c r="O245" s="151"/>
      <c r="P245" s="152">
        <f>SUM(P246:P247)</f>
        <v>0</v>
      </c>
      <c r="Q245" s="151"/>
      <c r="R245" s="152">
        <f>SUM(R246:R247)</f>
        <v>2.5394000000000003E-2</v>
      </c>
      <c r="S245" s="151"/>
      <c r="T245" s="153">
        <f>SUM(T246:T247)</f>
        <v>0</v>
      </c>
      <c r="AR245" s="146" t="s">
        <v>85</v>
      </c>
      <c r="AT245" s="154" t="s">
        <v>74</v>
      </c>
      <c r="AU245" s="154" t="s">
        <v>83</v>
      </c>
      <c r="AY245" s="146" t="s">
        <v>139</v>
      </c>
      <c r="BK245" s="155">
        <f>SUM(BK246:BK247)</f>
        <v>0</v>
      </c>
    </row>
    <row r="246" spans="1:65" s="2" customFormat="1" ht="21.75" customHeight="1">
      <c r="A246" s="29"/>
      <c r="B246" s="158"/>
      <c r="C246" s="159" t="s">
        <v>536</v>
      </c>
      <c r="D246" s="159" t="s">
        <v>142</v>
      </c>
      <c r="E246" s="160" t="s">
        <v>1439</v>
      </c>
      <c r="F246" s="161" t="s">
        <v>1440</v>
      </c>
      <c r="G246" s="162" t="s">
        <v>153</v>
      </c>
      <c r="H246" s="163">
        <v>2.1</v>
      </c>
      <c r="I246" s="164"/>
      <c r="J246" s="165">
        <f>ROUND(I246*H246,2)</f>
        <v>0</v>
      </c>
      <c r="K246" s="166"/>
      <c r="L246" s="30"/>
      <c r="M246" s="167" t="s">
        <v>1</v>
      </c>
      <c r="N246" s="168" t="s">
        <v>40</v>
      </c>
      <c r="O246" s="55"/>
      <c r="P246" s="169">
        <f>O246*H246</f>
        <v>0</v>
      </c>
      <c r="Q246" s="169">
        <v>1.1820000000000001E-2</v>
      </c>
      <c r="R246" s="169">
        <f>Q246*H246</f>
        <v>2.4822000000000004E-2</v>
      </c>
      <c r="S246" s="169">
        <v>0</v>
      </c>
      <c r="T246" s="170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249</v>
      </c>
      <c r="AT246" s="171" t="s">
        <v>142</v>
      </c>
      <c r="AU246" s="171" t="s">
        <v>85</v>
      </c>
      <c r="AY246" s="14" t="s">
        <v>139</v>
      </c>
      <c r="BE246" s="172">
        <f>IF(N246="základní",J246,0)</f>
        <v>0</v>
      </c>
      <c r="BF246" s="172">
        <f>IF(N246="snížená",J246,0)</f>
        <v>0</v>
      </c>
      <c r="BG246" s="172">
        <f>IF(N246="zákl. přenesená",J246,0)</f>
        <v>0</v>
      </c>
      <c r="BH246" s="172">
        <f>IF(N246="sníž. přenesená",J246,0)</f>
        <v>0</v>
      </c>
      <c r="BI246" s="172">
        <f>IF(N246="nulová",J246,0)</f>
        <v>0</v>
      </c>
      <c r="BJ246" s="14" t="s">
        <v>83</v>
      </c>
      <c r="BK246" s="172">
        <f>ROUND(I246*H246,2)</f>
        <v>0</v>
      </c>
      <c r="BL246" s="14" t="s">
        <v>249</v>
      </c>
      <c r="BM246" s="171" t="s">
        <v>1441</v>
      </c>
    </row>
    <row r="247" spans="1:65" s="2" customFormat="1" ht="21.75" customHeight="1">
      <c r="A247" s="29"/>
      <c r="B247" s="158"/>
      <c r="C247" s="159" t="s">
        <v>527</v>
      </c>
      <c r="D247" s="159" t="s">
        <v>142</v>
      </c>
      <c r="E247" s="160" t="s">
        <v>1442</v>
      </c>
      <c r="F247" s="161" t="s">
        <v>1443</v>
      </c>
      <c r="G247" s="162" t="s">
        <v>214</v>
      </c>
      <c r="H247" s="163">
        <v>5.2</v>
      </c>
      <c r="I247" s="164"/>
      <c r="J247" s="165">
        <f>ROUND(I247*H247,2)</f>
        <v>0</v>
      </c>
      <c r="K247" s="166"/>
      <c r="L247" s="30"/>
      <c r="M247" s="167" t="s">
        <v>1</v>
      </c>
      <c r="N247" s="168" t="s">
        <v>40</v>
      </c>
      <c r="O247" s="55"/>
      <c r="P247" s="169">
        <f>O247*H247</f>
        <v>0</v>
      </c>
      <c r="Q247" s="169">
        <v>1.1E-4</v>
      </c>
      <c r="R247" s="169">
        <f>Q247*H247</f>
        <v>5.7200000000000003E-4</v>
      </c>
      <c r="S247" s="169">
        <v>0</v>
      </c>
      <c r="T247" s="170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249</v>
      </c>
      <c r="AT247" s="171" t="s">
        <v>142</v>
      </c>
      <c r="AU247" s="171" t="s">
        <v>85</v>
      </c>
      <c r="AY247" s="14" t="s">
        <v>139</v>
      </c>
      <c r="BE247" s="172">
        <f>IF(N247="základní",J247,0)</f>
        <v>0</v>
      </c>
      <c r="BF247" s="172">
        <f>IF(N247="snížená",J247,0)</f>
        <v>0</v>
      </c>
      <c r="BG247" s="172">
        <f>IF(N247="zákl. přenesená",J247,0)</f>
        <v>0</v>
      </c>
      <c r="BH247" s="172">
        <f>IF(N247="sníž. přenesená",J247,0)</f>
        <v>0</v>
      </c>
      <c r="BI247" s="172">
        <f>IF(N247="nulová",J247,0)</f>
        <v>0</v>
      </c>
      <c r="BJ247" s="14" t="s">
        <v>83</v>
      </c>
      <c r="BK247" s="172">
        <f>ROUND(I247*H247,2)</f>
        <v>0</v>
      </c>
      <c r="BL247" s="14" t="s">
        <v>249</v>
      </c>
      <c r="BM247" s="171" t="s">
        <v>1444</v>
      </c>
    </row>
    <row r="248" spans="1:65" s="12" customFormat="1" ht="22.9" customHeight="1">
      <c r="B248" s="145"/>
      <c r="D248" s="146" t="s">
        <v>74</v>
      </c>
      <c r="E248" s="156" t="s">
        <v>716</v>
      </c>
      <c r="F248" s="156" t="s">
        <v>717</v>
      </c>
      <c r="I248" s="148"/>
      <c r="J248" s="157">
        <f>BK248</f>
        <v>0</v>
      </c>
      <c r="L248" s="145"/>
      <c r="M248" s="150"/>
      <c r="N248" s="151"/>
      <c r="O248" s="151"/>
      <c r="P248" s="152">
        <f>SUM(P249:P250)</f>
        <v>0</v>
      </c>
      <c r="Q248" s="151"/>
      <c r="R248" s="152">
        <f>SUM(R249:R250)</f>
        <v>3.4725240000000004E-2</v>
      </c>
      <c r="S248" s="151"/>
      <c r="T248" s="153">
        <f>SUM(T249:T250)</f>
        <v>0</v>
      </c>
      <c r="AR248" s="146" t="s">
        <v>85</v>
      </c>
      <c r="AT248" s="154" t="s">
        <v>74</v>
      </c>
      <c r="AU248" s="154" t="s">
        <v>83</v>
      </c>
      <c r="AY248" s="146" t="s">
        <v>139</v>
      </c>
      <c r="BK248" s="155">
        <f>SUM(BK249:BK250)</f>
        <v>0</v>
      </c>
    </row>
    <row r="249" spans="1:65" s="2" customFormat="1" ht="21.75" customHeight="1">
      <c r="A249" s="29"/>
      <c r="B249" s="158"/>
      <c r="C249" s="159" t="s">
        <v>230</v>
      </c>
      <c r="D249" s="159" t="s">
        <v>142</v>
      </c>
      <c r="E249" s="160" t="s">
        <v>775</v>
      </c>
      <c r="F249" s="161" t="s">
        <v>776</v>
      </c>
      <c r="G249" s="162" t="s">
        <v>214</v>
      </c>
      <c r="H249" s="163">
        <v>15.641999999999999</v>
      </c>
      <c r="I249" s="164"/>
      <c r="J249" s="165">
        <f>ROUND(I249*H249,2)</f>
        <v>0</v>
      </c>
      <c r="K249" s="166"/>
      <c r="L249" s="30"/>
      <c r="M249" s="167" t="s">
        <v>1</v>
      </c>
      <c r="N249" s="168" t="s">
        <v>40</v>
      </c>
      <c r="O249" s="55"/>
      <c r="P249" s="169">
        <f>O249*H249</f>
        <v>0</v>
      </c>
      <c r="Q249" s="169">
        <v>2.2200000000000002E-3</v>
      </c>
      <c r="R249" s="169">
        <f>Q249*H249</f>
        <v>3.4725240000000004E-2</v>
      </c>
      <c r="S249" s="169">
        <v>0</v>
      </c>
      <c r="T249" s="170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249</v>
      </c>
      <c r="AT249" s="171" t="s">
        <v>142</v>
      </c>
      <c r="AU249" s="171" t="s">
        <v>85</v>
      </c>
      <c r="AY249" s="14" t="s">
        <v>139</v>
      </c>
      <c r="BE249" s="172">
        <f>IF(N249="základní",J249,0)</f>
        <v>0</v>
      </c>
      <c r="BF249" s="172">
        <f>IF(N249="snížená",J249,0)</f>
        <v>0</v>
      </c>
      <c r="BG249" s="172">
        <f>IF(N249="zákl. přenesená",J249,0)</f>
        <v>0</v>
      </c>
      <c r="BH249" s="172">
        <f>IF(N249="sníž. přenesená",J249,0)</f>
        <v>0</v>
      </c>
      <c r="BI249" s="172">
        <f>IF(N249="nulová",J249,0)</f>
        <v>0</v>
      </c>
      <c r="BJ249" s="14" t="s">
        <v>83</v>
      </c>
      <c r="BK249" s="172">
        <f>ROUND(I249*H249,2)</f>
        <v>0</v>
      </c>
      <c r="BL249" s="14" t="s">
        <v>249</v>
      </c>
      <c r="BM249" s="171" t="s">
        <v>1445</v>
      </c>
    </row>
    <row r="250" spans="1:65" s="2" customFormat="1" ht="21.75" customHeight="1">
      <c r="A250" s="29"/>
      <c r="B250" s="158"/>
      <c r="C250" s="159" t="s">
        <v>1147</v>
      </c>
      <c r="D250" s="159" t="s">
        <v>142</v>
      </c>
      <c r="E250" s="160" t="s">
        <v>1446</v>
      </c>
      <c r="F250" s="161" t="s">
        <v>1447</v>
      </c>
      <c r="G250" s="162" t="s">
        <v>370</v>
      </c>
      <c r="H250" s="163">
        <v>3.5000000000000003E-2</v>
      </c>
      <c r="I250" s="164"/>
      <c r="J250" s="165">
        <f>ROUND(I250*H250,2)</f>
        <v>0</v>
      </c>
      <c r="K250" s="166"/>
      <c r="L250" s="30"/>
      <c r="M250" s="167" t="s">
        <v>1</v>
      </c>
      <c r="N250" s="168" t="s">
        <v>40</v>
      </c>
      <c r="O250" s="55"/>
      <c r="P250" s="169">
        <f>O250*H250</f>
        <v>0</v>
      </c>
      <c r="Q250" s="169">
        <v>0</v>
      </c>
      <c r="R250" s="169">
        <f>Q250*H250</f>
        <v>0</v>
      </c>
      <c r="S250" s="169">
        <v>0</v>
      </c>
      <c r="T250" s="170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249</v>
      </c>
      <c r="AT250" s="171" t="s">
        <v>142</v>
      </c>
      <c r="AU250" s="171" t="s">
        <v>85</v>
      </c>
      <c r="AY250" s="14" t="s">
        <v>139</v>
      </c>
      <c r="BE250" s="172">
        <f>IF(N250="základní",J250,0)</f>
        <v>0</v>
      </c>
      <c r="BF250" s="172">
        <f>IF(N250="snížená",J250,0)</f>
        <v>0</v>
      </c>
      <c r="BG250" s="172">
        <f>IF(N250="zákl. přenesená",J250,0)</f>
        <v>0</v>
      </c>
      <c r="BH250" s="172">
        <f>IF(N250="sníž. přenesená",J250,0)</f>
        <v>0</v>
      </c>
      <c r="BI250" s="172">
        <f>IF(N250="nulová",J250,0)</f>
        <v>0</v>
      </c>
      <c r="BJ250" s="14" t="s">
        <v>83</v>
      </c>
      <c r="BK250" s="172">
        <f>ROUND(I250*H250,2)</f>
        <v>0</v>
      </c>
      <c r="BL250" s="14" t="s">
        <v>249</v>
      </c>
      <c r="BM250" s="171" t="s">
        <v>1448</v>
      </c>
    </row>
    <row r="251" spans="1:65" s="12" customFormat="1" ht="22.9" customHeight="1">
      <c r="B251" s="145"/>
      <c r="D251" s="146" t="s">
        <v>74</v>
      </c>
      <c r="E251" s="156" t="s">
        <v>848</v>
      </c>
      <c r="F251" s="156" t="s">
        <v>849</v>
      </c>
      <c r="I251" s="148"/>
      <c r="J251" s="157">
        <f>BK251</f>
        <v>0</v>
      </c>
      <c r="L251" s="145"/>
      <c r="M251" s="150"/>
      <c r="N251" s="151"/>
      <c r="O251" s="151"/>
      <c r="P251" s="152">
        <f>SUM(P252:P258)</f>
        <v>0</v>
      </c>
      <c r="Q251" s="151"/>
      <c r="R251" s="152">
        <f>SUM(R252:R258)</f>
        <v>0.19770399999999999</v>
      </c>
      <c r="S251" s="151"/>
      <c r="T251" s="153">
        <f>SUM(T252:T258)</f>
        <v>0</v>
      </c>
      <c r="AR251" s="146" t="s">
        <v>85</v>
      </c>
      <c r="AT251" s="154" t="s">
        <v>74</v>
      </c>
      <c r="AU251" s="154" t="s">
        <v>83</v>
      </c>
      <c r="AY251" s="146" t="s">
        <v>139</v>
      </c>
      <c r="BK251" s="155">
        <f>SUM(BK252:BK258)</f>
        <v>0</v>
      </c>
    </row>
    <row r="252" spans="1:65" s="2" customFormat="1" ht="21.75" customHeight="1">
      <c r="A252" s="29"/>
      <c r="B252" s="158"/>
      <c r="C252" s="159" t="s">
        <v>1006</v>
      </c>
      <c r="D252" s="159" t="s">
        <v>142</v>
      </c>
      <c r="E252" s="160" t="s">
        <v>919</v>
      </c>
      <c r="F252" s="161" t="s">
        <v>920</v>
      </c>
      <c r="G252" s="162" t="s">
        <v>214</v>
      </c>
      <c r="H252" s="163">
        <v>6.8</v>
      </c>
      <c r="I252" s="164"/>
      <c r="J252" s="165">
        <f t="shared" ref="J252:J258" si="50">ROUND(I252*H252,2)</f>
        <v>0</v>
      </c>
      <c r="K252" s="166"/>
      <c r="L252" s="30"/>
      <c r="M252" s="167" t="s">
        <v>1</v>
      </c>
      <c r="N252" s="168" t="s">
        <v>40</v>
      </c>
      <c r="O252" s="55"/>
      <c r="P252" s="169">
        <f t="shared" ref="P252:P258" si="51">O252*H252</f>
        <v>0</v>
      </c>
      <c r="Q252" s="169">
        <v>2.7999999999999998E-4</v>
      </c>
      <c r="R252" s="169">
        <f t="shared" ref="R252:R258" si="52">Q252*H252</f>
        <v>1.9039999999999999E-3</v>
      </c>
      <c r="S252" s="169">
        <v>0</v>
      </c>
      <c r="T252" s="170">
        <f t="shared" ref="T252:T258" si="53"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249</v>
      </c>
      <c r="AT252" s="171" t="s">
        <v>142</v>
      </c>
      <c r="AU252" s="171" t="s">
        <v>85</v>
      </c>
      <c r="AY252" s="14" t="s">
        <v>139</v>
      </c>
      <c r="BE252" s="172">
        <f t="shared" ref="BE252:BE258" si="54">IF(N252="základní",J252,0)</f>
        <v>0</v>
      </c>
      <c r="BF252" s="172">
        <f t="shared" ref="BF252:BF258" si="55">IF(N252="snížená",J252,0)</f>
        <v>0</v>
      </c>
      <c r="BG252" s="172">
        <f t="shared" ref="BG252:BG258" si="56">IF(N252="zákl. přenesená",J252,0)</f>
        <v>0</v>
      </c>
      <c r="BH252" s="172">
        <f t="shared" ref="BH252:BH258" si="57">IF(N252="sníž. přenesená",J252,0)</f>
        <v>0</v>
      </c>
      <c r="BI252" s="172">
        <f t="shared" ref="BI252:BI258" si="58">IF(N252="nulová",J252,0)</f>
        <v>0</v>
      </c>
      <c r="BJ252" s="14" t="s">
        <v>83</v>
      </c>
      <c r="BK252" s="172">
        <f t="shared" ref="BK252:BK258" si="59">ROUND(I252*H252,2)</f>
        <v>0</v>
      </c>
      <c r="BL252" s="14" t="s">
        <v>249</v>
      </c>
      <c r="BM252" s="171" t="s">
        <v>1449</v>
      </c>
    </row>
    <row r="253" spans="1:65" s="2" customFormat="1" ht="33" customHeight="1">
      <c r="A253" s="29"/>
      <c r="B253" s="158"/>
      <c r="C253" s="159" t="s">
        <v>83</v>
      </c>
      <c r="D253" s="159" t="s">
        <v>142</v>
      </c>
      <c r="E253" s="160" t="s">
        <v>1450</v>
      </c>
      <c r="F253" s="161" t="s">
        <v>1451</v>
      </c>
      <c r="G253" s="162" t="s">
        <v>169</v>
      </c>
      <c r="H253" s="163">
        <v>1</v>
      </c>
      <c r="I253" s="164"/>
      <c r="J253" s="165">
        <f t="shared" si="50"/>
        <v>0</v>
      </c>
      <c r="K253" s="166"/>
      <c r="L253" s="30"/>
      <c r="M253" s="167" t="s">
        <v>1</v>
      </c>
      <c r="N253" s="168" t="s">
        <v>40</v>
      </c>
      <c r="O253" s="55"/>
      <c r="P253" s="169">
        <f t="shared" si="51"/>
        <v>0</v>
      </c>
      <c r="Q253" s="169">
        <v>9.1999999999999998E-2</v>
      </c>
      <c r="R253" s="169">
        <f t="shared" si="52"/>
        <v>9.1999999999999998E-2</v>
      </c>
      <c r="S253" s="169">
        <v>0</v>
      </c>
      <c r="T253" s="170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249</v>
      </c>
      <c r="AT253" s="171" t="s">
        <v>142</v>
      </c>
      <c r="AU253" s="171" t="s">
        <v>85</v>
      </c>
      <c r="AY253" s="14" t="s">
        <v>139</v>
      </c>
      <c r="BE253" s="172">
        <f t="shared" si="54"/>
        <v>0</v>
      </c>
      <c r="BF253" s="172">
        <f t="shared" si="55"/>
        <v>0</v>
      </c>
      <c r="BG253" s="172">
        <f t="shared" si="56"/>
        <v>0</v>
      </c>
      <c r="BH253" s="172">
        <f t="shared" si="57"/>
        <v>0</v>
      </c>
      <c r="BI253" s="172">
        <f t="shared" si="58"/>
        <v>0</v>
      </c>
      <c r="BJ253" s="14" t="s">
        <v>83</v>
      </c>
      <c r="BK253" s="172">
        <f t="shared" si="59"/>
        <v>0</v>
      </c>
      <c r="BL253" s="14" t="s">
        <v>249</v>
      </c>
      <c r="BM253" s="171" t="s">
        <v>1452</v>
      </c>
    </row>
    <row r="254" spans="1:65" s="2" customFormat="1" ht="33" customHeight="1">
      <c r="A254" s="29"/>
      <c r="B254" s="158"/>
      <c r="C254" s="159" t="s">
        <v>1081</v>
      </c>
      <c r="D254" s="159" t="s">
        <v>142</v>
      </c>
      <c r="E254" s="160" t="s">
        <v>1453</v>
      </c>
      <c r="F254" s="161" t="s">
        <v>1454</v>
      </c>
      <c r="G254" s="162" t="s">
        <v>169</v>
      </c>
      <c r="H254" s="163">
        <v>1</v>
      </c>
      <c r="I254" s="164"/>
      <c r="J254" s="165">
        <f t="shared" si="50"/>
        <v>0</v>
      </c>
      <c r="K254" s="166"/>
      <c r="L254" s="30"/>
      <c r="M254" s="167" t="s">
        <v>1</v>
      </c>
      <c r="N254" s="168" t="s">
        <v>40</v>
      </c>
      <c r="O254" s="55"/>
      <c r="P254" s="169">
        <f t="shared" si="51"/>
        <v>0</v>
      </c>
      <c r="Q254" s="169">
        <v>0.05</v>
      </c>
      <c r="R254" s="169">
        <f t="shared" si="52"/>
        <v>0.05</v>
      </c>
      <c r="S254" s="169">
        <v>0</v>
      </c>
      <c r="T254" s="170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249</v>
      </c>
      <c r="AT254" s="171" t="s">
        <v>142</v>
      </c>
      <c r="AU254" s="171" t="s">
        <v>85</v>
      </c>
      <c r="AY254" s="14" t="s">
        <v>139</v>
      </c>
      <c r="BE254" s="172">
        <f t="shared" si="54"/>
        <v>0</v>
      </c>
      <c r="BF254" s="172">
        <f t="shared" si="55"/>
        <v>0</v>
      </c>
      <c r="BG254" s="172">
        <f t="shared" si="56"/>
        <v>0</v>
      </c>
      <c r="BH254" s="172">
        <f t="shared" si="57"/>
        <v>0</v>
      </c>
      <c r="BI254" s="172">
        <f t="shared" si="58"/>
        <v>0</v>
      </c>
      <c r="BJ254" s="14" t="s">
        <v>83</v>
      </c>
      <c r="BK254" s="172">
        <f t="shared" si="59"/>
        <v>0</v>
      </c>
      <c r="BL254" s="14" t="s">
        <v>249</v>
      </c>
      <c r="BM254" s="171" t="s">
        <v>1455</v>
      </c>
    </row>
    <row r="255" spans="1:65" s="2" customFormat="1" ht="33" customHeight="1">
      <c r="A255" s="29"/>
      <c r="B255" s="158"/>
      <c r="C255" s="159" t="s">
        <v>1089</v>
      </c>
      <c r="D255" s="159" t="s">
        <v>142</v>
      </c>
      <c r="E255" s="160" t="s">
        <v>1456</v>
      </c>
      <c r="F255" s="161" t="s">
        <v>1457</v>
      </c>
      <c r="G255" s="162" t="s">
        <v>169</v>
      </c>
      <c r="H255" s="163">
        <v>1</v>
      </c>
      <c r="I255" s="164"/>
      <c r="J255" s="165">
        <f t="shared" si="50"/>
        <v>0</v>
      </c>
      <c r="K255" s="166"/>
      <c r="L255" s="30"/>
      <c r="M255" s="167" t="s">
        <v>1</v>
      </c>
      <c r="N255" s="168" t="s">
        <v>40</v>
      </c>
      <c r="O255" s="55"/>
      <c r="P255" s="169">
        <f t="shared" si="51"/>
        <v>0</v>
      </c>
      <c r="Q255" s="169">
        <v>2.5000000000000001E-2</v>
      </c>
      <c r="R255" s="169">
        <f t="shared" si="52"/>
        <v>2.5000000000000001E-2</v>
      </c>
      <c r="S255" s="169">
        <v>0</v>
      </c>
      <c r="T255" s="170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249</v>
      </c>
      <c r="AT255" s="171" t="s">
        <v>142</v>
      </c>
      <c r="AU255" s="171" t="s">
        <v>85</v>
      </c>
      <c r="AY255" s="14" t="s">
        <v>139</v>
      </c>
      <c r="BE255" s="172">
        <f t="shared" si="54"/>
        <v>0</v>
      </c>
      <c r="BF255" s="172">
        <f t="shared" si="55"/>
        <v>0</v>
      </c>
      <c r="BG255" s="172">
        <f t="shared" si="56"/>
        <v>0</v>
      </c>
      <c r="BH255" s="172">
        <f t="shared" si="57"/>
        <v>0</v>
      </c>
      <c r="BI255" s="172">
        <f t="shared" si="58"/>
        <v>0</v>
      </c>
      <c r="BJ255" s="14" t="s">
        <v>83</v>
      </c>
      <c r="BK255" s="172">
        <f t="shared" si="59"/>
        <v>0</v>
      </c>
      <c r="BL255" s="14" t="s">
        <v>249</v>
      </c>
      <c r="BM255" s="171" t="s">
        <v>1458</v>
      </c>
    </row>
    <row r="256" spans="1:65" s="2" customFormat="1" ht="21.75" customHeight="1">
      <c r="A256" s="29"/>
      <c r="B256" s="158"/>
      <c r="C256" s="159" t="s">
        <v>523</v>
      </c>
      <c r="D256" s="159" t="s">
        <v>142</v>
      </c>
      <c r="E256" s="160" t="s">
        <v>967</v>
      </c>
      <c r="F256" s="161" t="s">
        <v>968</v>
      </c>
      <c r="G256" s="162" t="s">
        <v>169</v>
      </c>
      <c r="H256" s="163">
        <v>4</v>
      </c>
      <c r="I256" s="164"/>
      <c r="J256" s="165">
        <f t="shared" si="50"/>
        <v>0</v>
      </c>
      <c r="K256" s="166"/>
      <c r="L256" s="30"/>
      <c r="M256" s="167" t="s">
        <v>1</v>
      </c>
      <c r="N256" s="168" t="s">
        <v>40</v>
      </c>
      <c r="O256" s="55"/>
      <c r="P256" s="169">
        <f t="shared" si="51"/>
        <v>0</v>
      </c>
      <c r="Q256" s="169">
        <v>0</v>
      </c>
      <c r="R256" s="169">
        <f t="shared" si="52"/>
        <v>0</v>
      </c>
      <c r="S256" s="169">
        <v>0</v>
      </c>
      <c r="T256" s="170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249</v>
      </c>
      <c r="AT256" s="171" t="s">
        <v>142</v>
      </c>
      <c r="AU256" s="171" t="s">
        <v>85</v>
      </c>
      <c r="AY256" s="14" t="s">
        <v>139</v>
      </c>
      <c r="BE256" s="172">
        <f t="shared" si="54"/>
        <v>0</v>
      </c>
      <c r="BF256" s="172">
        <f t="shared" si="55"/>
        <v>0</v>
      </c>
      <c r="BG256" s="172">
        <f t="shared" si="56"/>
        <v>0</v>
      </c>
      <c r="BH256" s="172">
        <f t="shared" si="57"/>
        <v>0</v>
      </c>
      <c r="BI256" s="172">
        <f t="shared" si="58"/>
        <v>0</v>
      </c>
      <c r="BJ256" s="14" t="s">
        <v>83</v>
      </c>
      <c r="BK256" s="172">
        <f t="shared" si="59"/>
        <v>0</v>
      </c>
      <c r="BL256" s="14" t="s">
        <v>249</v>
      </c>
      <c r="BM256" s="171" t="s">
        <v>1459</v>
      </c>
    </row>
    <row r="257" spans="1:65" s="2" customFormat="1" ht="16.5" customHeight="1">
      <c r="A257" s="29"/>
      <c r="B257" s="158"/>
      <c r="C257" s="173" t="s">
        <v>532</v>
      </c>
      <c r="D257" s="173" t="s">
        <v>217</v>
      </c>
      <c r="E257" s="174" t="s">
        <v>971</v>
      </c>
      <c r="F257" s="175" t="s">
        <v>972</v>
      </c>
      <c r="G257" s="176" t="s">
        <v>214</v>
      </c>
      <c r="H257" s="177">
        <v>9.6</v>
      </c>
      <c r="I257" s="178"/>
      <c r="J257" s="179">
        <f t="shared" si="50"/>
        <v>0</v>
      </c>
      <c r="K257" s="180"/>
      <c r="L257" s="181"/>
      <c r="M257" s="182" t="s">
        <v>1</v>
      </c>
      <c r="N257" s="183" t="s">
        <v>40</v>
      </c>
      <c r="O257" s="55"/>
      <c r="P257" s="169">
        <f t="shared" si="51"/>
        <v>0</v>
      </c>
      <c r="Q257" s="169">
        <v>3.0000000000000001E-3</v>
      </c>
      <c r="R257" s="169">
        <f t="shared" si="52"/>
        <v>2.8799999999999999E-2</v>
      </c>
      <c r="S257" s="169">
        <v>0</v>
      </c>
      <c r="T257" s="170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421</v>
      </c>
      <c r="AT257" s="171" t="s">
        <v>217</v>
      </c>
      <c r="AU257" s="171" t="s">
        <v>85</v>
      </c>
      <c r="AY257" s="14" t="s">
        <v>139</v>
      </c>
      <c r="BE257" s="172">
        <f t="shared" si="54"/>
        <v>0</v>
      </c>
      <c r="BF257" s="172">
        <f t="shared" si="55"/>
        <v>0</v>
      </c>
      <c r="BG257" s="172">
        <f t="shared" si="56"/>
        <v>0</v>
      </c>
      <c r="BH257" s="172">
        <f t="shared" si="57"/>
        <v>0</v>
      </c>
      <c r="BI257" s="172">
        <f t="shared" si="58"/>
        <v>0</v>
      </c>
      <c r="BJ257" s="14" t="s">
        <v>83</v>
      </c>
      <c r="BK257" s="172">
        <f t="shared" si="59"/>
        <v>0</v>
      </c>
      <c r="BL257" s="14" t="s">
        <v>249</v>
      </c>
      <c r="BM257" s="171" t="s">
        <v>1460</v>
      </c>
    </row>
    <row r="258" spans="1:65" s="2" customFormat="1" ht="21.75" customHeight="1">
      <c r="A258" s="29"/>
      <c r="B258" s="158"/>
      <c r="C258" s="159" t="s">
        <v>337</v>
      </c>
      <c r="D258" s="159" t="s">
        <v>142</v>
      </c>
      <c r="E258" s="160" t="s">
        <v>1461</v>
      </c>
      <c r="F258" s="161" t="s">
        <v>1462</v>
      </c>
      <c r="G258" s="162" t="s">
        <v>370</v>
      </c>
      <c r="H258" s="163">
        <v>0.19800000000000001</v>
      </c>
      <c r="I258" s="164"/>
      <c r="J258" s="165">
        <f t="shared" si="50"/>
        <v>0</v>
      </c>
      <c r="K258" s="166"/>
      <c r="L258" s="30"/>
      <c r="M258" s="167" t="s">
        <v>1</v>
      </c>
      <c r="N258" s="168" t="s">
        <v>40</v>
      </c>
      <c r="O258" s="55"/>
      <c r="P258" s="169">
        <f t="shared" si="51"/>
        <v>0</v>
      </c>
      <c r="Q258" s="169">
        <v>0</v>
      </c>
      <c r="R258" s="169">
        <f t="shared" si="52"/>
        <v>0</v>
      </c>
      <c r="S258" s="169">
        <v>0</v>
      </c>
      <c r="T258" s="170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249</v>
      </c>
      <c r="AT258" s="171" t="s">
        <v>142</v>
      </c>
      <c r="AU258" s="171" t="s">
        <v>85</v>
      </c>
      <c r="AY258" s="14" t="s">
        <v>139</v>
      </c>
      <c r="BE258" s="172">
        <f t="shared" si="54"/>
        <v>0</v>
      </c>
      <c r="BF258" s="172">
        <f t="shared" si="55"/>
        <v>0</v>
      </c>
      <c r="BG258" s="172">
        <f t="shared" si="56"/>
        <v>0</v>
      </c>
      <c r="BH258" s="172">
        <f t="shared" si="57"/>
        <v>0</v>
      </c>
      <c r="BI258" s="172">
        <f t="shared" si="58"/>
        <v>0</v>
      </c>
      <c r="BJ258" s="14" t="s">
        <v>83</v>
      </c>
      <c r="BK258" s="172">
        <f t="shared" si="59"/>
        <v>0</v>
      </c>
      <c r="BL258" s="14" t="s">
        <v>249</v>
      </c>
      <c r="BM258" s="171" t="s">
        <v>1463</v>
      </c>
    </row>
    <row r="259" spans="1:65" s="12" customFormat="1" ht="22.9" customHeight="1">
      <c r="B259" s="145"/>
      <c r="D259" s="146" t="s">
        <v>74</v>
      </c>
      <c r="E259" s="156" t="s">
        <v>978</v>
      </c>
      <c r="F259" s="156" t="s">
        <v>979</v>
      </c>
      <c r="I259" s="148"/>
      <c r="J259" s="157">
        <f>BK259</f>
        <v>0</v>
      </c>
      <c r="L259" s="145"/>
      <c r="M259" s="150"/>
      <c r="N259" s="151"/>
      <c r="O259" s="151"/>
      <c r="P259" s="152">
        <f>SUM(P260:P261)</f>
        <v>0</v>
      </c>
      <c r="Q259" s="151"/>
      <c r="R259" s="152">
        <f>SUM(R260:R261)</f>
        <v>8.1329000000000002E-3</v>
      </c>
      <c r="S259" s="151"/>
      <c r="T259" s="153">
        <f>SUM(T260:T261)</f>
        <v>0</v>
      </c>
      <c r="AR259" s="146" t="s">
        <v>85</v>
      </c>
      <c r="AT259" s="154" t="s">
        <v>74</v>
      </c>
      <c r="AU259" s="154" t="s">
        <v>83</v>
      </c>
      <c r="AY259" s="146" t="s">
        <v>139</v>
      </c>
      <c r="BK259" s="155">
        <f>SUM(BK260:BK261)</f>
        <v>0</v>
      </c>
    </row>
    <row r="260" spans="1:65" s="2" customFormat="1" ht="16.5" customHeight="1">
      <c r="A260" s="29"/>
      <c r="B260" s="158"/>
      <c r="C260" s="159" t="s">
        <v>862</v>
      </c>
      <c r="D260" s="159" t="s">
        <v>142</v>
      </c>
      <c r="E260" s="160" t="s">
        <v>1464</v>
      </c>
      <c r="F260" s="161" t="s">
        <v>1465</v>
      </c>
      <c r="G260" s="162" t="s">
        <v>1466</v>
      </c>
      <c r="H260" s="163">
        <v>162.65799999999999</v>
      </c>
      <c r="I260" s="164"/>
      <c r="J260" s="165">
        <f>ROUND(I260*H260,2)</f>
        <v>0</v>
      </c>
      <c r="K260" s="166"/>
      <c r="L260" s="30"/>
      <c r="M260" s="167" t="s">
        <v>1</v>
      </c>
      <c r="N260" s="168" t="s">
        <v>40</v>
      </c>
      <c r="O260" s="55"/>
      <c r="P260" s="169">
        <f>O260*H260</f>
        <v>0</v>
      </c>
      <c r="Q260" s="169">
        <v>5.0000000000000002E-5</v>
      </c>
      <c r="R260" s="169">
        <f>Q260*H260</f>
        <v>8.1329000000000002E-3</v>
      </c>
      <c r="S260" s="169">
        <v>0</v>
      </c>
      <c r="T260" s="170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249</v>
      </c>
      <c r="AT260" s="171" t="s">
        <v>142</v>
      </c>
      <c r="AU260" s="171" t="s">
        <v>85</v>
      </c>
      <c r="AY260" s="14" t="s">
        <v>139</v>
      </c>
      <c r="BE260" s="172">
        <f>IF(N260="základní",J260,0)</f>
        <v>0</v>
      </c>
      <c r="BF260" s="172">
        <f>IF(N260="snížená",J260,0)</f>
        <v>0</v>
      </c>
      <c r="BG260" s="172">
        <f>IF(N260="zákl. přenesená",J260,0)</f>
        <v>0</v>
      </c>
      <c r="BH260" s="172">
        <f>IF(N260="sníž. přenesená",J260,0)</f>
        <v>0</v>
      </c>
      <c r="BI260" s="172">
        <f>IF(N260="nulová",J260,0)</f>
        <v>0</v>
      </c>
      <c r="BJ260" s="14" t="s">
        <v>83</v>
      </c>
      <c r="BK260" s="172">
        <f>ROUND(I260*H260,2)</f>
        <v>0</v>
      </c>
      <c r="BL260" s="14" t="s">
        <v>249</v>
      </c>
      <c r="BM260" s="171" t="s">
        <v>1467</v>
      </c>
    </row>
    <row r="261" spans="1:65" s="2" customFormat="1" ht="21.75" customHeight="1">
      <c r="A261" s="29"/>
      <c r="B261" s="158"/>
      <c r="C261" s="159" t="s">
        <v>858</v>
      </c>
      <c r="D261" s="159" t="s">
        <v>142</v>
      </c>
      <c r="E261" s="160" t="s">
        <v>1468</v>
      </c>
      <c r="F261" s="161" t="s">
        <v>1469</v>
      </c>
      <c r="G261" s="162" t="s">
        <v>1466</v>
      </c>
      <c r="H261" s="163">
        <v>162.65799999999999</v>
      </c>
      <c r="I261" s="164"/>
      <c r="J261" s="165">
        <f>ROUND(I261*H261,2)</f>
        <v>0</v>
      </c>
      <c r="K261" s="166"/>
      <c r="L261" s="30"/>
      <c r="M261" s="167" t="s">
        <v>1</v>
      </c>
      <c r="N261" s="168" t="s">
        <v>40</v>
      </c>
      <c r="O261" s="55"/>
      <c r="P261" s="169">
        <f>O261*H261</f>
        <v>0</v>
      </c>
      <c r="Q261" s="169">
        <v>0</v>
      </c>
      <c r="R261" s="169">
        <f>Q261*H261</f>
        <v>0</v>
      </c>
      <c r="S261" s="169">
        <v>0</v>
      </c>
      <c r="T261" s="170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249</v>
      </c>
      <c r="AT261" s="171" t="s">
        <v>142</v>
      </c>
      <c r="AU261" s="171" t="s">
        <v>85</v>
      </c>
      <c r="AY261" s="14" t="s">
        <v>139</v>
      </c>
      <c r="BE261" s="172">
        <f>IF(N261="základní",J261,0)</f>
        <v>0</v>
      </c>
      <c r="BF261" s="172">
        <f>IF(N261="snížená",J261,0)</f>
        <v>0</v>
      </c>
      <c r="BG261" s="172">
        <f>IF(N261="zákl. přenesená",J261,0)</f>
        <v>0</v>
      </c>
      <c r="BH261" s="172">
        <f>IF(N261="sníž. přenesená",J261,0)</f>
        <v>0</v>
      </c>
      <c r="BI261" s="172">
        <f>IF(N261="nulová",J261,0)</f>
        <v>0</v>
      </c>
      <c r="BJ261" s="14" t="s">
        <v>83</v>
      </c>
      <c r="BK261" s="172">
        <f>ROUND(I261*H261,2)</f>
        <v>0</v>
      </c>
      <c r="BL261" s="14" t="s">
        <v>249</v>
      </c>
      <c r="BM261" s="171" t="s">
        <v>1470</v>
      </c>
    </row>
    <row r="262" spans="1:65" s="12" customFormat="1" ht="22.9" customHeight="1">
      <c r="B262" s="145"/>
      <c r="D262" s="146" t="s">
        <v>74</v>
      </c>
      <c r="E262" s="156" t="s">
        <v>996</v>
      </c>
      <c r="F262" s="156" t="s">
        <v>997</v>
      </c>
      <c r="I262" s="148"/>
      <c r="J262" s="157">
        <f>BK262</f>
        <v>0</v>
      </c>
      <c r="L262" s="145"/>
      <c r="M262" s="150"/>
      <c r="N262" s="151"/>
      <c r="O262" s="151"/>
      <c r="P262" s="152">
        <f>SUM(P263:P273)</f>
        <v>0</v>
      </c>
      <c r="Q262" s="151"/>
      <c r="R262" s="152">
        <f>SUM(R263:R273)</f>
        <v>1.9885377900000001</v>
      </c>
      <c r="S262" s="151"/>
      <c r="T262" s="153">
        <f>SUM(T263:T273)</f>
        <v>0</v>
      </c>
      <c r="AR262" s="146" t="s">
        <v>85</v>
      </c>
      <c r="AT262" s="154" t="s">
        <v>74</v>
      </c>
      <c r="AU262" s="154" t="s">
        <v>83</v>
      </c>
      <c r="AY262" s="146" t="s">
        <v>139</v>
      </c>
      <c r="BK262" s="155">
        <f>SUM(BK263:BK273)</f>
        <v>0</v>
      </c>
    </row>
    <row r="263" spans="1:65" s="2" customFormat="1" ht="16.5" customHeight="1">
      <c r="A263" s="29"/>
      <c r="B263" s="158"/>
      <c r="C263" s="159" t="s">
        <v>1050</v>
      </c>
      <c r="D263" s="159" t="s">
        <v>142</v>
      </c>
      <c r="E263" s="160" t="s">
        <v>999</v>
      </c>
      <c r="F263" s="161" t="s">
        <v>1000</v>
      </c>
      <c r="G263" s="162" t="s">
        <v>153</v>
      </c>
      <c r="H263" s="163">
        <v>51.082999999999998</v>
      </c>
      <c r="I263" s="164"/>
      <c r="J263" s="165">
        <f t="shared" ref="J263:J273" si="60">ROUND(I263*H263,2)</f>
        <v>0</v>
      </c>
      <c r="K263" s="166"/>
      <c r="L263" s="30"/>
      <c r="M263" s="167" t="s">
        <v>1</v>
      </c>
      <c r="N263" s="168" t="s">
        <v>40</v>
      </c>
      <c r="O263" s="55"/>
      <c r="P263" s="169">
        <f t="shared" ref="P263:P273" si="61">O263*H263</f>
        <v>0</v>
      </c>
      <c r="Q263" s="169">
        <v>0</v>
      </c>
      <c r="R263" s="169">
        <f t="shared" ref="R263:R273" si="62">Q263*H263</f>
        <v>0</v>
      </c>
      <c r="S263" s="169">
        <v>0</v>
      </c>
      <c r="T263" s="170">
        <f t="shared" ref="T263:T273" si="63"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249</v>
      </c>
      <c r="AT263" s="171" t="s">
        <v>142</v>
      </c>
      <c r="AU263" s="171" t="s">
        <v>85</v>
      </c>
      <c r="AY263" s="14" t="s">
        <v>139</v>
      </c>
      <c r="BE263" s="172">
        <f t="shared" ref="BE263:BE273" si="64">IF(N263="základní",J263,0)</f>
        <v>0</v>
      </c>
      <c r="BF263" s="172">
        <f t="shared" ref="BF263:BF273" si="65">IF(N263="snížená",J263,0)</f>
        <v>0</v>
      </c>
      <c r="BG263" s="172">
        <f t="shared" ref="BG263:BG273" si="66">IF(N263="zákl. přenesená",J263,0)</f>
        <v>0</v>
      </c>
      <c r="BH263" s="172">
        <f t="shared" ref="BH263:BH273" si="67">IF(N263="sníž. přenesená",J263,0)</f>
        <v>0</v>
      </c>
      <c r="BI263" s="172">
        <f t="shared" ref="BI263:BI273" si="68">IF(N263="nulová",J263,0)</f>
        <v>0</v>
      </c>
      <c r="BJ263" s="14" t="s">
        <v>83</v>
      </c>
      <c r="BK263" s="172">
        <f t="shared" ref="BK263:BK273" si="69">ROUND(I263*H263,2)</f>
        <v>0</v>
      </c>
      <c r="BL263" s="14" t="s">
        <v>249</v>
      </c>
      <c r="BM263" s="171" t="s">
        <v>1471</v>
      </c>
    </row>
    <row r="264" spans="1:65" s="2" customFormat="1" ht="16.5" customHeight="1">
      <c r="A264" s="29"/>
      <c r="B264" s="158"/>
      <c r="C264" s="159" t="s">
        <v>1054</v>
      </c>
      <c r="D264" s="159" t="s">
        <v>142</v>
      </c>
      <c r="E264" s="160" t="s">
        <v>1003</v>
      </c>
      <c r="F264" s="161" t="s">
        <v>1004</v>
      </c>
      <c r="G264" s="162" t="s">
        <v>153</v>
      </c>
      <c r="H264" s="163">
        <v>51.082999999999998</v>
      </c>
      <c r="I264" s="164"/>
      <c r="J264" s="165">
        <f t="shared" si="60"/>
        <v>0</v>
      </c>
      <c r="K264" s="166"/>
      <c r="L264" s="30"/>
      <c r="M264" s="167" t="s">
        <v>1</v>
      </c>
      <c r="N264" s="168" t="s">
        <v>40</v>
      </c>
      <c r="O264" s="55"/>
      <c r="P264" s="169">
        <f t="shared" si="61"/>
        <v>0</v>
      </c>
      <c r="Q264" s="169">
        <v>2.9999999999999997E-4</v>
      </c>
      <c r="R264" s="169">
        <f t="shared" si="62"/>
        <v>1.5324899999999999E-2</v>
      </c>
      <c r="S264" s="169">
        <v>0</v>
      </c>
      <c r="T264" s="170">
        <f t="shared" si="6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249</v>
      </c>
      <c r="AT264" s="171" t="s">
        <v>142</v>
      </c>
      <c r="AU264" s="171" t="s">
        <v>85</v>
      </c>
      <c r="AY264" s="14" t="s">
        <v>139</v>
      </c>
      <c r="BE264" s="172">
        <f t="shared" si="64"/>
        <v>0</v>
      </c>
      <c r="BF264" s="172">
        <f t="shared" si="65"/>
        <v>0</v>
      </c>
      <c r="BG264" s="172">
        <f t="shared" si="66"/>
        <v>0</v>
      </c>
      <c r="BH264" s="172">
        <f t="shared" si="67"/>
        <v>0</v>
      </c>
      <c r="BI264" s="172">
        <f t="shared" si="68"/>
        <v>0</v>
      </c>
      <c r="BJ264" s="14" t="s">
        <v>83</v>
      </c>
      <c r="BK264" s="172">
        <f t="shared" si="69"/>
        <v>0</v>
      </c>
      <c r="BL264" s="14" t="s">
        <v>249</v>
      </c>
      <c r="BM264" s="171" t="s">
        <v>1472</v>
      </c>
    </row>
    <row r="265" spans="1:65" s="2" customFormat="1" ht="16.5" customHeight="1">
      <c r="A265" s="29"/>
      <c r="B265" s="158"/>
      <c r="C265" s="159" t="s">
        <v>175</v>
      </c>
      <c r="D265" s="159" t="s">
        <v>142</v>
      </c>
      <c r="E265" s="160" t="s">
        <v>1007</v>
      </c>
      <c r="F265" s="161" t="s">
        <v>1008</v>
      </c>
      <c r="G265" s="162" t="s">
        <v>153</v>
      </c>
      <c r="H265" s="163">
        <v>51.082999999999998</v>
      </c>
      <c r="I265" s="164"/>
      <c r="J265" s="165">
        <f t="shared" si="60"/>
        <v>0</v>
      </c>
      <c r="K265" s="166"/>
      <c r="L265" s="30"/>
      <c r="M265" s="167" t="s">
        <v>1</v>
      </c>
      <c r="N265" s="168" t="s">
        <v>40</v>
      </c>
      <c r="O265" s="55"/>
      <c r="P265" s="169">
        <f t="shared" si="61"/>
        <v>0</v>
      </c>
      <c r="Q265" s="169">
        <v>4.5500000000000002E-3</v>
      </c>
      <c r="R265" s="169">
        <f t="shared" si="62"/>
        <v>0.23242765000000001</v>
      </c>
      <c r="S265" s="169">
        <v>0</v>
      </c>
      <c r="T265" s="170">
        <f t="shared" si="6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249</v>
      </c>
      <c r="AT265" s="171" t="s">
        <v>142</v>
      </c>
      <c r="AU265" s="171" t="s">
        <v>85</v>
      </c>
      <c r="AY265" s="14" t="s">
        <v>139</v>
      </c>
      <c r="BE265" s="172">
        <f t="shared" si="64"/>
        <v>0</v>
      </c>
      <c r="BF265" s="172">
        <f t="shared" si="65"/>
        <v>0</v>
      </c>
      <c r="BG265" s="172">
        <f t="shared" si="66"/>
        <v>0</v>
      </c>
      <c r="BH265" s="172">
        <f t="shared" si="67"/>
        <v>0</v>
      </c>
      <c r="BI265" s="172">
        <f t="shared" si="68"/>
        <v>0</v>
      </c>
      <c r="BJ265" s="14" t="s">
        <v>83</v>
      </c>
      <c r="BK265" s="172">
        <f t="shared" si="69"/>
        <v>0</v>
      </c>
      <c r="BL265" s="14" t="s">
        <v>249</v>
      </c>
      <c r="BM265" s="171" t="s">
        <v>1473</v>
      </c>
    </row>
    <row r="266" spans="1:65" s="2" customFormat="1" ht="21.75" customHeight="1">
      <c r="A266" s="29"/>
      <c r="B266" s="158"/>
      <c r="C266" s="159" t="s">
        <v>878</v>
      </c>
      <c r="D266" s="159" t="s">
        <v>142</v>
      </c>
      <c r="E266" s="160" t="s">
        <v>1474</v>
      </c>
      <c r="F266" s="161" t="s">
        <v>1475</v>
      </c>
      <c r="G266" s="162" t="s">
        <v>214</v>
      </c>
      <c r="H266" s="163">
        <v>8.85</v>
      </c>
      <c r="I266" s="164"/>
      <c r="J266" s="165">
        <f t="shared" si="60"/>
        <v>0</v>
      </c>
      <c r="K266" s="166"/>
      <c r="L266" s="30"/>
      <c r="M266" s="167" t="s">
        <v>1</v>
      </c>
      <c r="N266" s="168" t="s">
        <v>40</v>
      </c>
      <c r="O266" s="55"/>
      <c r="P266" s="169">
        <f t="shared" si="61"/>
        <v>0</v>
      </c>
      <c r="Q266" s="169">
        <v>0</v>
      </c>
      <c r="R266" s="169">
        <f t="shared" si="62"/>
        <v>0</v>
      </c>
      <c r="S266" s="169">
        <v>0</v>
      </c>
      <c r="T266" s="170">
        <f t="shared" si="6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249</v>
      </c>
      <c r="AT266" s="171" t="s">
        <v>142</v>
      </c>
      <c r="AU266" s="171" t="s">
        <v>85</v>
      </c>
      <c r="AY266" s="14" t="s">
        <v>139</v>
      </c>
      <c r="BE266" s="172">
        <f t="shared" si="64"/>
        <v>0</v>
      </c>
      <c r="BF266" s="172">
        <f t="shared" si="65"/>
        <v>0</v>
      </c>
      <c r="BG266" s="172">
        <f t="shared" si="66"/>
        <v>0</v>
      </c>
      <c r="BH266" s="172">
        <f t="shared" si="67"/>
        <v>0</v>
      </c>
      <c r="BI266" s="172">
        <f t="shared" si="68"/>
        <v>0</v>
      </c>
      <c r="BJ266" s="14" t="s">
        <v>83</v>
      </c>
      <c r="BK266" s="172">
        <f t="shared" si="69"/>
        <v>0</v>
      </c>
      <c r="BL266" s="14" t="s">
        <v>249</v>
      </c>
      <c r="BM266" s="171" t="s">
        <v>1476</v>
      </c>
    </row>
    <row r="267" spans="1:65" s="2" customFormat="1" ht="16.5" customHeight="1">
      <c r="A267" s="29"/>
      <c r="B267" s="158"/>
      <c r="C267" s="173" t="s">
        <v>882</v>
      </c>
      <c r="D267" s="173" t="s">
        <v>217</v>
      </c>
      <c r="E267" s="174" t="s">
        <v>1477</v>
      </c>
      <c r="F267" s="175" t="s">
        <v>1478</v>
      </c>
      <c r="G267" s="176" t="s">
        <v>214</v>
      </c>
      <c r="H267" s="177">
        <v>9.7349999999999994</v>
      </c>
      <c r="I267" s="178"/>
      <c r="J267" s="179">
        <f t="shared" si="60"/>
        <v>0</v>
      </c>
      <c r="K267" s="180"/>
      <c r="L267" s="181"/>
      <c r="M267" s="182" t="s">
        <v>1</v>
      </c>
      <c r="N267" s="183" t="s">
        <v>40</v>
      </c>
      <c r="O267" s="55"/>
      <c r="P267" s="169">
        <f t="shared" si="61"/>
        <v>0</v>
      </c>
      <c r="Q267" s="169">
        <v>1.2999999999999999E-4</v>
      </c>
      <c r="R267" s="169">
        <f t="shared" si="62"/>
        <v>1.2655499999999998E-3</v>
      </c>
      <c r="S267" s="169">
        <v>0</v>
      </c>
      <c r="T267" s="170">
        <f t="shared" si="6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421</v>
      </c>
      <c r="AT267" s="171" t="s">
        <v>217</v>
      </c>
      <c r="AU267" s="171" t="s">
        <v>85</v>
      </c>
      <c r="AY267" s="14" t="s">
        <v>139</v>
      </c>
      <c r="BE267" s="172">
        <f t="shared" si="64"/>
        <v>0</v>
      </c>
      <c r="BF267" s="172">
        <f t="shared" si="65"/>
        <v>0</v>
      </c>
      <c r="BG267" s="172">
        <f t="shared" si="66"/>
        <v>0</v>
      </c>
      <c r="BH267" s="172">
        <f t="shared" si="67"/>
        <v>0</v>
      </c>
      <c r="BI267" s="172">
        <f t="shared" si="68"/>
        <v>0</v>
      </c>
      <c r="BJ267" s="14" t="s">
        <v>83</v>
      </c>
      <c r="BK267" s="172">
        <f t="shared" si="69"/>
        <v>0</v>
      </c>
      <c r="BL267" s="14" t="s">
        <v>249</v>
      </c>
      <c r="BM267" s="171" t="s">
        <v>1479</v>
      </c>
    </row>
    <row r="268" spans="1:65" s="2" customFormat="1" ht="21.75" customHeight="1">
      <c r="A268" s="29"/>
      <c r="B268" s="158"/>
      <c r="C268" s="159" t="s">
        <v>1069</v>
      </c>
      <c r="D268" s="159" t="s">
        <v>142</v>
      </c>
      <c r="E268" s="160" t="s">
        <v>1480</v>
      </c>
      <c r="F268" s="161" t="s">
        <v>1481</v>
      </c>
      <c r="G268" s="162" t="s">
        <v>214</v>
      </c>
      <c r="H268" s="163">
        <v>36.698</v>
      </c>
      <c r="I268" s="164"/>
      <c r="J268" s="165">
        <f t="shared" si="60"/>
        <v>0</v>
      </c>
      <c r="K268" s="166"/>
      <c r="L268" s="30"/>
      <c r="M268" s="167" t="s">
        <v>1</v>
      </c>
      <c r="N268" s="168" t="s">
        <v>40</v>
      </c>
      <c r="O268" s="55"/>
      <c r="P268" s="169">
        <f t="shared" si="61"/>
        <v>0</v>
      </c>
      <c r="Q268" s="169">
        <v>4.2999999999999999E-4</v>
      </c>
      <c r="R268" s="169">
        <f t="shared" si="62"/>
        <v>1.5780139999999998E-2</v>
      </c>
      <c r="S268" s="169">
        <v>0</v>
      </c>
      <c r="T268" s="170">
        <f t="shared" si="6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249</v>
      </c>
      <c r="AT268" s="171" t="s">
        <v>142</v>
      </c>
      <c r="AU268" s="171" t="s">
        <v>85</v>
      </c>
      <c r="AY268" s="14" t="s">
        <v>139</v>
      </c>
      <c r="BE268" s="172">
        <f t="shared" si="64"/>
        <v>0</v>
      </c>
      <c r="BF268" s="172">
        <f t="shared" si="65"/>
        <v>0</v>
      </c>
      <c r="BG268" s="172">
        <f t="shared" si="66"/>
        <v>0</v>
      </c>
      <c r="BH268" s="172">
        <f t="shared" si="67"/>
        <v>0</v>
      </c>
      <c r="BI268" s="172">
        <f t="shared" si="68"/>
        <v>0</v>
      </c>
      <c r="BJ268" s="14" t="s">
        <v>83</v>
      </c>
      <c r="BK268" s="172">
        <f t="shared" si="69"/>
        <v>0</v>
      </c>
      <c r="BL268" s="14" t="s">
        <v>249</v>
      </c>
      <c r="BM268" s="171" t="s">
        <v>1482</v>
      </c>
    </row>
    <row r="269" spans="1:65" s="2" customFormat="1" ht="21.75" customHeight="1">
      <c r="A269" s="29"/>
      <c r="B269" s="158"/>
      <c r="C269" s="173" t="s">
        <v>1073</v>
      </c>
      <c r="D269" s="173" t="s">
        <v>217</v>
      </c>
      <c r="E269" s="174" t="s">
        <v>1018</v>
      </c>
      <c r="F269" s="175" t="s">
        <v>1019</v>
      </c>
      <c r="G269" s="176" t="s">
        <v>153</v>
      </c>
      <c r="H269" s="177">
        <v>12.11</v>
      </c>
      <c r="I269" s="178"/>
      <c r="J269" s="179">
        <f t="shared" si="60"/>
        <v>0</v>
      </c>
      <c r="K269" s="180"/>
      <c r="L269" s="181"/>
      <c r="M269" s="182" t="s">
        <v>1</v>
      </c>
      <c r="N269" s="183" t="s">
        <v>40</v>
      </c>
      <c r="O269" s="55"/>
      <c r="P269" s="169">
        <f t="shared" si="61"/>
        <v>0</v>
      </c>
      <c r="Q269" s="169">
        <v>1.7999999999999999E-2</v>
      </c>
      <c r="R269" s="169">
        <f t="shared" si="62"/>
        <v>0.21797999999999998</v>
      </c>
      <c r="S269" s="169">
        <v>0</v>
      </c>
      <c r="T269" s="170">
        <f t="shared" si="6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421</v>
      </c>
      <c r="AT269" s="171" t="s">
        <v>217</v>
      </c>
      <c r="AU269" s="171" t="s">
        <v>85</v>
      </c>
      <c r="AY269" s="14" t="s">
        <v>139</v>
      </c>
      <c r="BE269" s="172">
        <f t="shared" si="64"/>
        <v>0</v>
      </c>
      <c r="BF269" s="172">
        <f t="shared" si="65"/>
        <v>0</v>
      </c>
      <c r="BG269" s="172">
        <f t="shared" si="66"/>
        <v>0</v>
      </c>
      <c r="BH269" s="172">
        <f t="shared" si="67"/>
        <v>0</v>
      </c>
      <c r="BI269" s="172">
        <f t="shared" si="68"/>
        <v>0</v>
      </c>
      <c r="BJ269" s="14" t="s">
        <v>83</v>
      </c>
      <c r="BK269" s="172">
        <f t="shared" si="69"/>
        <v>0</v>
      </c>
      <c r="BL269" s="14" t="s">
        <v>249</v>
      </c>
      <c r="BM269" s="171" t="s">
        <v>1483</v>
      </c>
    </row>
    <row r="270" spans="1:65" s="2" customFormat="1" ht="21.75" customHeight="1">
      <c r="A270" s="29"/>
      <c r="B270" s="158"/>
      <c r="C270" s="159" t="s">
        <v>1058</v>
      </c>
      <c r="D270" s="159" t="s">
        <v>142</v>
      </c>
      <c r="E270" s="160" t="s">
        <v>1484</v>
      </c>
      <c r="F270" s="161" t="s">
        <v>1485</v>
      </c>
      <c r="G270" s="162" t="s">
        <v>153</v>
      </c>
      <c r="H270" s="163">
        <v>55.136000000000003</v>
      </c>
      <c r="I270" s="164"/>
      <c r="J270" s="165">
        <f t="shared" si="60"/>
        <v>0</v>
      </c>
      <c r="K270" s="166"/>
      <c r="L270" s="30"/>
      <c r="M270" s="167" t="s">
        <v>1</v>
      </c>
      <c r="N270" s="168" t="s">
        <v>40</v>
      </c>
      <c r="O270" s="55"/>
      <c r="P270" s="169">
        <f t="shared" si="61"/>
        <v>0</v>
      </c>
      <c r="Q270" s="169">
        <v>7.4999999999999997E-3</v>
      </c>
      <c r="R270" s="169">
        <f t="shared" si="62"/>
        <v>0.41352</v>
      </c>
      <c r="S270" s="169">
        <v>0</v>
      </c>
      <c r="T270" s="170">
        <f t="shared" si="6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249</v>
      </c>
      <c r="AT270" s="171" t="s">
        <v>142</v>
      </c>
      <c r="AU270" s="171" t="s">
        <v>85</v>
      </c>
      <c r="AY270" s="14" t="s">
        <v>139</v>
      </c>
      <c r="BE270" s="172">
        <f t="shared" si="64"/>
        <v>0</v>
      </c>
      <c r="BF270" s="172">
        <f t="shared" si="65"/>
        <v>0</v>
      </c>
      <c r="BG270" s="172">
        <f t="shared" si="66"/>
        <v>0</v>
      </c>
      <c r="BH270" s="172">
        <f t="shared" si="67"/>
        <v>0</v>
      </c>
      <c r="BI270" s="172">
        <f t="shared" si="68"/>
        <v>0</v>
      </c>
      <c r="BJ270" s="14" t="s">
        <v>83</v>
      </c>
      <c r="BK270" s="172">
        <f t="shared" si="69"/>
        <v>0</v>
      </c>
      <c r="BL270" s="14" t="s">
        <v>249</v>
      </c>
      <c r="BM270" s="171" t="s">
        <v>1486</v>
      </c>
    </row>
    <row r="271" spans="1:65" s="2" customFormat="1" ht="21.75" customHeight="1">
      <c r="A271" s="29"/>
      <c r="B271" s="158"/>
      <c r="C271" s="173" t="s">
        <v>1062</v>
      </c>
      <c r="D271" s="173" t="s">
        <v>217</v>
      </c>
      <c r="E271" s="174" t="s">
        <v>1018</v>
      </c>
      <c r="F271" s="175" t="s">
        <v>1019</v>
      </c>
      <c r="G271" s="176" t="s">
        <v>153</v>
      </c>
      <c r="H271" s="177">
        <v>60.649000000000001</v>
      </c>
      <c r="I271" s="178"/>
      <c r="J271" s="179">
        <f t="shared" si="60"/>
        <v>0</v>
      </c>
      <c r="K271" s="180"/>
      <c r="L271" s="181"/>
      <c r="M271" s="182" t="s">
        <v>1</v>
      </c>
      <c r="N271" s="183" t="s">
        <v>40</v>
      </c>
      <c r="O271" s="55"/>
      <c r="P271" s="169">
        <f t="shared" si="61"/>
        <v>0</v>
      </c>
      <c r="Q271" s="169">
        <v>1.7999999999999999E-2</v>
      </c>
      <c r="R271" s="169">
        <f t="shared" si="62"/>
        <v>1.091682</v>
      </c>
      <c r="S271" s="169">
        <v>0</v>
      </c>
      <c r="T271" s="170">
        <f t="shared" si="6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1" t="s">
        <v>421</v>
      </c>
      <c r="AT271" s="171" t="s">
        <v>217</v>
      </c>
      <c r="AU271" s="171" t="s">
        <v>85</v>
      </c>
      <c r="AY271" s="14" t="s">
        <v>139</v>
      </c>
      <c r="BE271" s="172">
        <f t="shared" si="64"/>
        <v>0</v>
      </c>
      <c r="BF271" s="172">
        <f t="shared" si="65"/>
        <v>0</v>
      </c>
      <c r="BG271" s="172">
        <f t="shared" si="66"/>
        <v>0</v>
      </c>
      <c r="BH271" s="172">
        <f t="shared" si="67"/>
        <v>0</v>
      </c>
      <c r="BI271" s="172">
        <f t="shared" si="68"/>
        <v>0</v>
      </c>
      <c r="BJ271" s="14" t="s">
        <v>83</v>
      </c>
      <c r="BK271" s="172">
        <f t="shared" si="69"/>
        <v>0</v>
      </c>
      <c r="BL271" s="14" t="s">
        <v>249</v>
      </c>
      <c r="BM271" s="171" t="s">
        <v>1487</v>
      </c>
    </row>
    <row r="272" spans="1:65" s="2" customFormat="1" ht="16.5" customHeight="1">
      <c r="A272" s="29"/>
      <c r="B272" s="158"/>
      <c r="C272" s="159" t="s">
        <v>886</v>
      </c>
      <c r="D272" s="159" t="s">
        <v>142</v>
      </c>
      <c r="E272" s="160" t="s">
        <v>1030</v>
      </c>
      <c r="F272" s="161" t="s">
        <v>1031</v>
      </c>
      <c r="G272" s="162" t="s">
        <v>214</v>
      </c>
      <c r="H272" s="163">
        <v>18.585000000000001</v>
      </c>
      <c r="I272" s="164"/>
      <c r="J272" s="165">
        <f t="shared" si="60"/>
        <v>0</v>
      </c>
      <c r="K272" s="166"/>
      <c r="L272" s="30"/>
      <c r="M272" s="167" t="s">
        <v>1</v>
      </c>
      <c r="N272" s="168" t="s">
        <v>40</v>
      </c>
      <c r="O272" s="55"/>
      <c r="P272" s="169">
        <f t="shared" si="61"/>
        <v>0</v>
      </c>
      <c r="Q272" s="169">
        <v>3.0000000000000001E-5</v>
      </c>
      <c r="R272" s="169">
        <f t="shared" si="62"/>
        <v>5.5755000000000008E-4</v>
      </c>
      <c r="S272" s="169">
        <v>0</v>
      </c>
      <c r="T272" s="170">
        <f t="shared" si="6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249</v>
      </c>
      <c r="AT272" s="171" t="s">
        <v>142</v>
      </c>
      <c r="AU272" s="171" t="s">
        <v>85</v>
      </c>
      <c r="AY272" s="14" t="s">
        <v>139</v>
      </c>
      <c r="BE272" s="172">
        <f t="shared" si="64"/>
        <v>0</v>
      </c>
      <c r="BF272" s="172">
        <f t="shared" si="65"/>
        <v>0</v>
      </c>
      <c r="BG272" s="172">
        <f t="shared" si="66"/>
        <v>0</v>
      </c>
      <c r="BH272" s="172">
        <f t="shared" si="67"/>
        <v>0</v>
      </c>
      <c r="BI272" s="172">
        <f t="shared" si="68"/>
        <v>0</v>
      </c>
      <c r="BJ272" s="14" t="s">
        <v>83</v>
      </c>
      <c r="BK272" s="172">
        <f t="shared" si="69"/>
        <v>0</v>
      </c>
      <c r="BL272" s="14" t="s">
        <v>249</v>
      </c>
      <c r="BM272" s="171" t="s">
        <v>1488</v>
      </c>
    </row>
    <row r="273" spans="1:65" s="2" customFormat="1" ht="21.75" customHeight="1">
      <c r="A273" s="29"/>
      <c r="B273" s="158"/>
      <c r="C273" s="159" t="s">
        <v>333</v>
      </c>
      <c r="D273" s="159" t="s">
        <v>142</v>
      </c>
      <c r="E273" s="160" t="s">
        <v>1489</v>
      </c>
      <c r="F273" s="161" t="s">
        <v>1490</v>
      </c>
      <c r="G273" s="162" t="s">
        <v>370</v>
      </c>
      <c r="H273" s="163">
        <v>1.9890000000000001</v>
      </c>
      <c r="I273" s="164"/>
      <c r="J273" s="165">
        <f t="shared" si="60"/>
        <v>0</v>
      </c>
      <c r="K273" s="166"/>
      <c r="L273" s="30"/>
      <c r="M273" s="167" t="s">
        <v>1</v>
      </c>
      <c r="N273" s="168" t="s">
        <v>40</v>
      </c>
      <c r="O273" s="55"/>
      <c r="P273" s="169">
        <f t="shared" si="61"/>
        <v>0</v>
      </c>
      <c r="Q273" s="169">
        <v>0</v>
      </c>
      <c r="R273" s="169">
        <f t="shared" si="62"/>
        <v>0</v>
      </c>
      <c r="S273" s="169">
        <v>0</v>
      </c>
      <c r="T273" s="170">
        <f t="shared" si="6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249</v>
      </c>
      <c r="AT273" s="171" t="s">
        <v>142</v>
      </c>
      <c r="AU273" s="171" t="s">
        <v>85</v>
      </c>
      <c r="AY273" s="14" t="s">
        <v>139</v>
      </c>
      <c r="BE273" s="172">
        <f t="shared" si="64"/>
        <v>0</v>
      </c>
      <c r="BF273" s="172">
        <f t="shared" si="65"/>
        <v>0</v>
      </c>
      <c r="BG273" s="172">
        <f t="shared" si="66"/>
        <v>0</v>
      </c>
      <c r="BH273" s="172">
        <f t="shared" si="67"/>
        <v>0</v>
      </c>
      <c r="BI273" s="172">
        <f t="shared" si="68"/>
        <v>0</v>
      </c>
      <c r="BJ273" s="14" t="s">
        <v>83</v>
      </c>
      <c r="BK273" s="172">
        <f t="shared" si="69"/>
        <v>0</v>
      </c>
      <c r="BL273" s="14" t="s">
        <v>249</v>
      </c>
      <c r="BM273" s="171" t="s">
        <v>1491</v>
      </c>
    </row>
    <row r="274" spans="1:65" s="12" customFormat="1" ht="22.9" customHeight="1">
      <c r="B274" s="145"/>
      <c r="D274" s="146" t="s">
        <v>74</v>
      </c>
      <c r="E274" s="156" t="s">
        <v>1109</v>
      </c>
      <c r="F274" s="156" t="s">
        <v>1110</v>
      </c>
      <c r="I274" s="148"/>
      <c r="J274" s="157">
        <f>BK274</f>
        <v>0</v>
      </c>
      <c r="L274" s="145"/>
      <c r="M274" s="150"/>
      <c r="N274" s="151"/>
      <c r="O274" s="151"/>
      <c r="P274" s="152">
        <f>SUM(P275:P282)</f>
        <v>0</v>
      </c>
      <c r="Q274" s="151"/>
      <c r="R274" s="152">
        <f>SUM(R275:R282)</f>
        <v>0.24759184000000004</v>
      </c>
      <c r="S274" s="151"/>
      <c r="T274" s="153">
        <f>SUM(T275:T282)</f>
        <v>0</v>
      </c>
      <c r="AR274" s="146" t="s">
        <v>85</v>
      </c>
      <c r="AT274" s="154" t="s">
        <v>74</v>
      </c>
      <c r="AU274" s="154" t="s">
        <v>83</v>
      </c>
      <c r="AY274" s="146" t="s">
        <v>139</v>
      </c>
      <c r="BK274" s="155">
        <f>SUM(BK275:BK282)</f>
        <v>0</v>
      </c>
    </row>
    <row r="275" spans="1:65" s="2" customFormat="1" ht="16.5" customHeight="1">
      <c r="A275" s="29"/>
      <c r="B275" s="158"/>
      <c r="C275" s="159" t="s">
        <v>1085</v>
      </c>
      <c r="D275" s="159" t="s">
        <v>142</v>
      </c>
      <c r="E275" s="160" t="s">
        <v>1492</v>
      </c>
      <c r="F275" s="161" t="s">
        <v>1493</v>
      </c>
      <c r="G275" s="162" t="s">
        <v>153</v>
      </c>
      <c r="H275" s="163">
        <v>3.6960000000000002</v>
      </c>
      <c r="I275" s="164"/>
      <c r="J275" s="165">
        <f t="shared" ref="J275:J282" si="70">ROUND(I275*H275,2)</f>
        <v>0</v>
      </c>
      <c r="K275" s="166"/>
      <c r="L275" s="30"/>
      <c r="M275" s="167" t="s">
        <v>1</v>
      </c>
      <c r="N275" s="168" t="s">
        <v>40</v>
      </c>
      <c r="O275" s="55"/>
      <c r="P275" s="169">
        <f t="shared" ref="P275:P282" si="71">O275*H275</f>
        <v>0</v>
      </c>
      <c r="Q275" s="169">
        <v>6.9999999999999994E-5</v>
      </c>
      <c r="R275" s="169">
        <f t="shared" ref="R275:R282" si="72">Q275*H275</f>
        <v>2.5871999999999999E-4</v>
      </c>
      <c r="S275" s="169">
        <v>0</v>
      </c>
      <c r="T275" s="170">
        <f t="shared" ref="T275:T282" si="73"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249</v>
      </c>
      <c r="AT275" s="171" t="s">
        <v>142</v>
      </c>
      <c r="AU275" s="171" t="s">
        <v>85</v>
      </c>
      <c r="AY275" s="14" t="s">
        <v>139</v>
      </c>
      <c r="BE275" s="172">
        <f t="shared" ref="BE275:BE282" si="74">IF(N275="základní",J275,0)</f>
        <v>0</v>
      </c>
      <c r="BF275" s="172">
        <f t="shared" ref="BF275:BF282" si="75">IF(N275="snížená",J275,0)</f>
        <v>0</v>
      </c>
      <c r="BG275" s="172">
        <f t="shared" ref="BG275:BG282" si="76">IF(N275="zákl. přenesená",J275,0)</f>
        <v>0</v>
      </c>
      <c r="BH275" s="172">
        <f t="shared" ref="BH275:BH282" si="77">IF(N275="sníž. přenesená",J275,0)</f>
        <v>0</v>
      </c>
      <c r="BI275" s="172">
        <f t="shared" ref="BI275:BI282" si="78">IF(N275="nulová",J275,0)</f>
        <v>0</v>
      </c>
      <c r="BJ275" s="14" t="s">
        <v>83</v>
      </c>
      <c r="BK275" s="172">
        <f t="shared" ref="BK275:BK282" si="79">ROUND(I275*H275,2)</f>
        <v>0</v>
      </c>
      <c r="BL275" s="14" t="s">
        <v>249</v>
      </c>
      <c r="BM275" s="171" t="s">
        <v>1494</v>
      </c>
    </row>
    <row r="276" spans="1:65" s="2" customFormat="1" ht="21.75" customHeight="1">
      <c r="A276" s="29"/>
      <c r="B276" s="158"/>
      <c r="C276" s="159" t="s">
        <v>866</v>
      </c>
      <c r="D276" s="159" t="s">
        <v>142</v>
      </c>
      <c r="E276" s="160" t="s">
        <v>1132</v>
      </c>
      <c r="F276" s="161" t="s">
        <v>1133</v>
      </c>
      <c r="G276" s="162" t="s">
        <v>153</v>
      </c>
      <c r="H276" s="163">
        <v>11.785</v>
      </c>
      <c r="I276" s="164"/>
      <c r="J276" s="165">
        <f t="shared" si="70"/>
        <v>0</v>
      </c>
      <c r="K276" s="166"/>
      <c r="L276" s="30"/>
      <c r="M276" s="167" t="s">
        <v>1</v>
      </c>
      <c r="N276" s="168" t="s">
        <v>40</v>
      </c>
      <c r="O276" s="55"/>
      <c r="P276" s="169">
        <f t="shared" si="71"/>
        <v>0</v>
      </c>
      <c r="Q276" s="169">
        <v>6.0000000000000002E-5</v>
      </c>
      <c r="R276" s="169">
        <f t="shared" si="72"/>
        <v>7.071E-4</v>
      </c>
      <c r="S276" s="169">
        <v>0</v>
      </c>
      <c r="T276" s="170">
        <f t="shared" si="7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249</v>
      </c>
      <c r="AT276" s="171" t="s">
        <v>142</v>
      </c>
      <c r="AU276" s="171" t="s">
        <v>85</v>
      </c>
      <c r="AY276" s="14" t="s">
        <v>139</v>
      </c>
      <c r="BE276" s="172">
        <f t="shared" si="74"/>
        <v>0</v>
      </c>
      <c r="BF276" s="172">
        <f t="shared" si="75"/>
        <v>0</v>
      </c>
      <c r="BG276" s="172">
        <f t="shared" si="76"/>
        <v>0</v>
      </c>
      <c r="BH276" s="172">
        <f t="shared" si="77"/>
        <v>0</v>
      </c>
      <c r="BI276" s="172">
        <f t="shared" si="78"/>
        <v>0</v>
      </c>
      <c r="BJ276" s="14" t="s">
        <v>83</v>
      </c>
      <c r="BK276" s="172">
        <f t="shared" si="79"/>
        <v>0</v>
      </c>
      <c r="BL276" s="14" t="s">
        <v>249</v>
      </c>
      <c r="BM276" s="171" t="s">
        <v>1495</v>
      </c>
    </row>
    <row r="277" spans="1:65" s="2" customFormat="1" ht="21.75" customHeight="1">
      <c r="A277" s="29"/>
      <c r="B277" s="158"/>
      <c r="C277" s="159" t="s">
        <v>1077</v>
      </c>
      <c r="D277" s="159" t="s">
        <v>142</v>
      </c>
      <c r="E277" s="160" t="s">
        <v>1136</v>
      </c>
      <c r="F277" s="161" t="s">
        <v>1137</v>
      </c>
      <c r="G277" s="162" t="s">
        <v>153</v>
      </c>
      <c r="H277" s="163">
        <v>15.481</v>
      </c>
      <c r="I277" s="164"/>
      <c r="J277" s="165">
        <f t="shared" si="70"/>
        <v>0</v>
      </c>
      <c r="K277" s="166"/>
      <c r="L277" s="30"/>
      <c r="M277" s="167" t="s">
        <v>1</v>
      </c>
      <c r="N277" s="168" t="s">
        <v>40</v>
      </c>
      <c r="O277" s="55"/>
      <c r="P277" s="169">
        <f t="shared" si="71"/>
        <v>0</v>
      </c>
      <c r="Q277" s="169">
        <v>1.3999999999999999E-4</v>
      </c>
      <c r="R277" s="169">
        <f t="shared" si="72"/>
        <v>2.1673399999999998E-3</v>
      </c>
      <c r="S277" s="169">
        <v>0</v>
      </c>
      <c r="T277" s="170">
        <f t="shared" si="7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249</v>
      </c>
      <c r="AT277" s="171" t="s">
        <v>142</v>
      </c>
      <c r="AU277" s="171" t="s">
        <v>85</v>
      </c>
      <c r="AY277" s="14" t="s">
        <v>139</v>
      </c>
      <c r="BE277" s="172">
        <f t="shared" si="74"/>
        <v>0</v>
      </c>
      <c r="BF277" s="172">
        <f t="shared" si="75"/>
        <v>0</v>
      </c>
      <c r="BG277" s="172">
        <f t="shared" si="76"/>
        <v>0</v>
      </c>
      <c r="BH277" s="172">
        <f t="shared" si="77"/>
        <v>0</v>
      </c>
      <c r="BI277" s="172">
        <f t="shared" si="78"/>
        <v>0</v>
      </c>
      <c r="BJ277" s="14" t="s">
        <v>83</v>
      </c>
      <c r="BK277" s="172">
        <f t="shared" si="79"/>
        <v>0</v>
      </c>
      <c r="BL277" s="14" t="s">
        <v>249</v>
      </c>
      <c r="BM277" s="171" t="s">
        <v>1496</v>
      </c>
    </row>
    <row r="278" spans="1:65" s="2" customFormat="1" ht="21.75" customHeight="1">
      <c r="A278" s="29"/>
      <c r="B278" s="158"/>
      <c r="C278" s="159" t="s">
        <v>578</v>
      </c>
      <c r="D278" s="159" t="s">
        <v>142</v>
      </c>
      <c r="E278" s="160" t="s">
        <v>1140</v>
      </c>
      <c r="F278" s="161" t="s">
        <v>1141</v>
      </c>
      <c r="G278" s="162" t="s">
        <v>153</v>
      </c>
      <c r="H278" s="163">
        <v>15.481</v>
      </c>
      <c r="I278" s="164"/>
      <c r="J278" s="165">
        <f t="shared" si="70"/>
        <v>0</v>
      </c>
      <c r="K278" s="166"/>
      <c r="L278" s="30"/>
      <c r="M278" s="167" t="s">
        <v>1</v>
      </c>
      <c r="N278" s="168" t="s">
        <v>40</v>
      </c>
      <c r="O278" s="55"/>
      <c r="P278" s="169">
        <f t="shared" si="71"/>
        <v>0</v>
      </c>
      <c r="Q278" s="169">
        <v>1.2E-4</v>
      </c>
      <c r="R278" s="169">
        <f t="shared" si="72"/>
        <v>1.85772E-3</v>
      </c>
      <c r="S278" s="169">
        <v>0</v>
      </c>
      <c r="T278" s="170">
        <f t="shared" si="7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1" t="s">
        <v>249</v>
      </c>
      <c r="AT278" s="171" t="s">
        <v>142</v>
      </c>
      <c r="AU278" s="171" t="s">
        <v>85</v>
      </c>
      <c r="AY278" s="14" t="s">
        <v>139</v>
      </c>
      <c r="BE278" s="172">
        <f t="shared" si="74"/>
        <v>0</v>
      </c>
      <c r="BF278" s="172">
        <f t="shared" si="75"/>
        <v>0</v>
      </c>
      <c r="BG278" s="172">
        <f t="shared" si="76"/>
        <v>0</v>
      </c>
      <c r="BH278" s="172">
        <f t="shared" si="77"/>
        <v>0</v>
      </c>
      <c r="BI278" s="172">
        <f t="shared" si="78"/>
        <v>0</v>
      </c>
      <c r="BJ278" s="14" t="s">
        <v>83</v>
      </c>
      <c r="BK278" s="172">
        <f t="shared" si="79"/>
        <v>0</v>
      </c>
      <c r="BL278" s="14" t="s">
        <v>249</v>
      </c>
      <c r="BM278" s="171" t="s">
        <v>1497</v>
      </c>
    </row>
    <row r="279" spans="1:65" s="2" customFormat="1" ht="21.75" customHeight="1">
      <c r="A279" s="29"/>
      <c r="B279" s="158"/>
      <c r="C279" s="159" t="s">
        <v>582</v>
      </c>
      <c r="D279" s="159" t="s">
        <v>142</v>
      </c>
      <c r="E279" s="160" t="s">
        <v>1144</v>
      </c>
      <c r="F279" s="161" t="s">
        <v>1145</v>
      </c>
      <c r="G279" s="162" t="s">
        <v>153</v>
      </c>
      <c r="H279" s="163">
        <v>15.481</v>
      </c>
      <c r="I279" s="164"/>
      <c r="J279" s="165">
        <f t="shared" si="70"/>
        <v>0</v>
      </c>
      <c r="K279" s="166"/>
      <c r="L279" s="30"/>
      <c r="M279" s="167" t="s">
        <v>1</v>
      </c>
      <c r="N279" s="168" t="s">
        <v>40</v>
      </c>
      <c r="O279" s="55"/>
      <c r="P279" s="169">
        <f t="shared" si="71"/>
        <v>0</v>
      </c>
      <c r="Q279" s="169">
        <v>1.2E-4</v>
      </c>
      <c r="R279" s="169">
        <f t="shared" si="72"/>
        <v>1.85772E-3</v>
      </c>
      <c r="S279" s="169">
        <v>0</v>
      </c>
      <c r="T279" s="170">
        <f t="shared" si="7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249</v>
      </c>
      <c r="AT279" s="171" t="s">
        <v>142</v>
      </c>
      <c r="AU279" s="171" t="s">
        <v>85</v>
      </c>
      <c r="AY279" s="14" t="s">
        <v>139</v>
      </c>
      <c r="BE279" s="172">
        <f t="shared" si="74"/>
        <v>0</v>
      </c>
      <c r="BF279" s="172">
        <f t="shared" si="75"/>
        <v>0</v>
      </c>
      <c r="BG279" s="172">
        <f t="shared" si="76"/>
        <v>0</v>
      </c>
      <c r="BH279" s="172">
        <f t="shared" si="77"/>
        <v>0</v>
      </c>
      <c r="BI279" s="172">
        <f t="shared" si="78"/>
        <v>0</v>
      </c>
      <c r="BJ279" s="14" t="s">
        <v>83</v>
      </c>
      <c r="BK279" s="172">
        <f t="shared" si="79"/>
        <v>0</v>
      </c>
      <c r="BL279" s="14" t="s">
        <v>249</v>
      </c>
      <c r="BM279" s="171" t="s">
        <v>1498</v>
      </c>
    </row>
    <row r="280" spans="1:65" s="2" customFormat="1" ht="16.5" customHeight="1">
      <c r="A280" s="29"/>
      <c r="B280" s="158"/>
      <c r="C280" s="159" t="s">
        <v>1499</v>
      </c>
      <c r="D280" s="159" t="s">
        <v>142</v>
      </c>
      <c r="E280" s="160" t="s">
        <v>1148</v>
      </c>
      <c r="F280" s="161" t="s">
        <v>1149</v>
      </c>
      <c r="G280" s="162" t="s">
        <v>153</v>
      </c>
      <c r="H280" s="163">
        <v>279.93400000000003</v>
      </c>
      <c r="I280" s="164"/>
      <c r="J280" s="165">
        <f t="shared" si="70"/>
        <v>0</v>
      </c>
      <c r="K280" s="166"/>
      <c r="L280" s="30"/>
      <c r="M280" s="167" t="s">
        <v>1</v>
      </c>
      <c r="N280" s="168" t="s">
        <v>40</v>
      </c>
      <c r="O280" s="55"/>
      <c r="P280" s="169">
        <f t="shared" si="71"/>
        <v>0</v>
      </c>
      <c r="Q280" s="169">
        <v>0</v>
      </c>
      <c r="R280" s="169">
        <f t="shared" si="72"/>
        <v>0</v>
      </c>
      <c r="S280" s="169">
        <v>0</v>
      </c>
      <c r="T280" s="170">
        <f t="shared" si="7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1" t="s">
        <v>249</v>
      </c>
      <c r="AT280" s="171" t="s">
        <v>142</v>
      </c>
      <c r="AU280" s="171" t="s">
        <v>85</v>
      </c>
      <c r="AY280" s="14" t="s">
        <v>139</v>
      </c>
      <c r="BE280" s="172">
        <f t="shared" si="74"/>
        <v>0</v>
      </c>
      <c r="BF280" s="172">
        <f t="shared" si="75"/>
        <v>0</v>
      </c>
      <c r="BG280" s="172">
        <f t="shared" si="76"/>
        <v>0</v>
      </c>
      <c r="BH280" s="172">
        <f t="shared" si="77"/>
        <v>0</v>
      </c>
      <c r="BI280" s="172">
        <f t="shared" si="78"/>
        <v>0</v>
      </c>
      <c r="BJ280" s="14" t="s">
        <v>83</v>
      </c>
      <c r="BK280" s="172">
        <f t="shared" si="79"/>
        <v>0</v>
      </c>
      <c r="BL280" s="14" t="s">
        <v>249</v>
      </c>
      <c r="BM280" s="171" t="s">
        <v>1500</v>
      </c>
    </row>
    <row r="281" spans="1:65" s="2" customFormat="1" ht="21.75" customHeight="1">
      <c r="A281" s="29"/>
      <c r="B281" s="158"/>
      <c r="C281" s="159" t="s">
        <v>349</v>
      </c>
      <c r="D281" s="159" t="s">
        <v>142</v>
      </c>
      <c r="E281" s="160" t="s">
        <v>1152</v>
      </c>
      <c r="F281" s="161" t="s">
        <v>1153</v>
      </c>
      <c r="G281" s="162" t="s">
        <v>153</v>
      </c>
      <c r="H281" s="163">
        <v>279.93400000000003</v>
      </c>
      <c r="I281" s="164"/>
      <c r="J281" s="165">
        <f t="shared" si="70"/>
        <v>0</v>
      </c>
      <c r="K281" s="166"/>
      <c r="L281" s="30"/>
      <c r="M281" s="167" t="s">
        <v>1</v>
      </c>
      <c r="N281" s="168" t="s">
        <v>40</v>
      </c>
      <c r="O281" s="55"/>
      <c r="P281" s="169">
        <f t="shared" si="71"/>
        <v>0</v>
      </c>
      <c r="Q281" s="169">
        <v>1.3999999999999999E-4</v>
      </c>
      <c r="R281" s="169">
        <f t="shared" si="72"/>
        <v>3.9190759999999998E-2</v>
      </c>
      <c r="S281" s="169">
        <v>0</v>
      </c>
      <c r="T281" s="170">
        <f t="shared" si="7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249</v>
      </c>
      <c r="AT281" s="171" t="s">
        <v>142</v>
      </c>
      <c r="AU281" s="171" t="s">
        <v>85</v>
      </c>
      <c r="AY281" s="14" t="s">
        <v>139</v>
      </c>
      <c r="BE281" s="172">
        <f t="shared" si="74"/>
        <v>0</v>
      </c>
      <c r="BF281" s="172">
        <f t="shared" si="75"/>
        <v>0</v>
      </c>
      <c r="BG281" s="172">
        <f t="shared" si="76"/>
        <v>0</v>
      </c>
      <c r="BH281" s="172">
        <f t="shared" si="77"/>
        <v>0</v>
      </c>
      <c r="BI281" s="172">
        <f t="shared" si="78"/>
        <v>0</v>
      </c>
      <c r="BJ281" s="14" t="s">
        <v>83</v>
      </c>
      <c r="BK281" s="172">
        <f t="shared" si="79"/>
        <v>0</v>
      </c>
      <c r="BL281" s="14" t="s">
        <v>249</v>
      </c>
      <c r="BM281" s="171" t="s">
        <v>1501</v>
      </c>
    </row>
    <row r="282" spans="1:65" s="2" customFormat="1" ht="21.75" customHeight="1">
      <c r="A282" s="29"/>
      <c r="B282" s="158"/>
      <c r="C282" s="159" t="s">
        <v>1502</v>
      </c>
      <c r="D282" s="159" t="s">
        <v>142</v>
      </c>
      <c r="E282" s="160" t="s">
        <v>1156</v>
      </c>
      <c r="F282" s="161" t="s">
        <v>1157</v>
      </c>
      <c r="G282" s="162" t="s">
        <v>153</v>
      </c>
      <c r="H282" s="163">
        <v>279.93400000000003</v>
      </c>
      <c r="I282" s="164"/>
      <c r="J282" s="165">
        <f t="shared" si="70"/>
        <v>0</v>
      </c>
      <c r="K282" s="166"/>
      <c r="L282" s="30"/>
      <c r="M282" s="167" t="s">
        <v>1</v>
      </c>
      <c r="N282" s="168" t="s">
        <v>40</v>
      </c>
      <c r="O282" s="55"/>
      <c r="P282" s="169">
        <f t="shared" si="71"/>
        <v>0</v>
      </c>
      <c r="Q282" s="169">
        <v>7.2000000000000005E-4</v>
      </c>
      <c r="R282" s="169">
        <f t="shared" si="72"/>
        <v>0.20155248000000003</v>
      </c>
      <c r="S282" s="169">
        <v>0</v>
      </c>
      <c r="T282" s="170">
        <f t="shared" si="7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249</v>
      </c>
      <c r="AT282" s="171" t="s">
        <v>142</v>
      </c>
      <c r="AU282" s="171" t="s">
        <v>85</v>
      </c>
      <c r="AY282" s="14" t="s">
        <v>139</v>
      </c>
      <c r="BE282" s="172">
        <f t="shared" si="74"/>
        <v>0</v>
      </c>
      <c r="BF282" s="172">
        <f t="shared" si="75"/>
        <v>0</v>
      </c>
      <c r="BG282" s="172">
        <f t="shared" si="76"/>
        <v>0</v>
      </c>
      <c r="BH282" s="172">
        <f t="shared" si="77"/>
        <v>0</v>
      </c>
      <c r="BI282" s="172">
        <f t="shared" si="78"/>
        <v>0</v>
      </c>
      <c r="BJ282" s="14" t="s">
        <v>83</v>
      </c>
      <c r="BK282" s="172">
        <f t="shared" si="79"/>
        <v>0</v>
      </c>
      <c r="BL282" s="14" t="s">
        <v>249</v>
      </c>
      <c r="BM282" s="171" t="s">
        <v>1503</v>
      </c>
    </row>
    <row r="283" spans="1:65" s="12" customFormat="1" ht="22.9" customHeight="1">
      <c r="B283" s="145"/>
      <c r="D283" s="146" t="s">
        <v>74</v>
      </c>
      <c r="E283" s="156" t="s">
        <v>1159</v>
      </c>
      <c r="F283" s="156" t="s">
        <v>1160</v>
      </c>
      <c r="I283" s="148"/>
      <c r="J283" s="157">
        <f>BK283</f>
        <v>0</v>
      </c>
      <c r="L283" s="145"/>
      <c r="M283" s="150"/>
      <c r="N283" s="151"/>
      <c r="O283" s="151"/>
      <c r="P283" s="152">
        <f>SUM(P284:P294)</f>
        <v>0</v>
      </c>
      <c r="Q283" s="151"/>
      <c r="R283" s="152">
        <f>SUM(R284:R294)</f>
        <v>8.742069999999999E-2</v>
      </c>
      <c r="S283" s="151"/>
      <c r="T283" s="153">
        <f>SUM(T284:T294)</f>
        <v>0</v>
      </c>
      <c r="AR283" s="146" t="s">
        <v>85</v>
      </c>
      <c r="AT283" s="154" t="s">
        <v>74</v>
      </c>
      <c r="AU283" s="154" t="s">
        <v>83</v>
      </c>
      <c r="AY283" s="146" t="s">
        <v>139</v>
      </c>
      <c r="BK283" s="155">
        <f>SUM(BK284:BK294)</f>
        <v>0</v>
      </c>
    </row>
    <row r="284" spans="1:65" s="2" customFormat="1" ht="21.75" customHeight="1">
      <c r="A284" s="29"/>
      <c r="B284" s="158"/>
      <c r="C284" s="159" t="s">
        <v>562</v>
      </c>
      <c r="D284" s="159" t="s">
        <v>142</v>
      </c>
      <c r="E284" s="160" t="s">
        <v>1504</v>
      </c>
      <c r="F284" s="161" t="s">
        <v>1505</v>
      </c>
      <c r="G284" s="162" t="s">
        <v>153</v>
      </c>
      <c r="H284" s="163">
        <v>176.85599999999999</v>
      </c>
      <c r="I284" s="164"/>
      <c r="J284" s="165">
        <f t="shared" ref="J284:J294" si="80">ROUND(I284*H284,2)</f>
        <v>0</v>
      </c>
      <c r="K284" s="166"/>
      <c r="L284" s="30"/>
      <c r="M284" s="167" t="s">
        <v>1</v>
      </c>
      <c r="N284" s="168" t="s">
        <v>40</v>
      </c>
      <c r="O284" s="55"/>
      <c r="P284" s="169">
        <f t="shared" ref="P284:P294" si="81">O284*H284</f>
        <v>0</v>
      </c>
      <c r="Q284" s="169">
        <v>0</v>
      </c>
      <c r="R284" s="169">
        <f t="shared" ref="R284:R294" si="82">Q284*H284</f>
        <v>0</v>
      </c>
      <c r="S284" s="169">
        <v>0</v>
      </c>
      <c r="T284" s="170">
        <f t="shared" ref="T284:T294" si="83"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249</v>
      </c>
      <c r="AT284" s="171" t="s">
        <v>142</v>
      </c>
      <c r="AU284" s="171" t="s">
        <v>85</v>
      </c>
      <c r="AY284" s="14" t="s">
        <v>139</v>
      </c>
      <c r="BE284" s="172">
        <f t="shared" ref="BE284:BE294" si="84">IF(N284="základní",J284,0)</f>
        <v>0</v>
      </c>
      <c r="BF284" s="172">
        <f t="shared" ref="BF284:BF294" si="85">IF(N284="snížená",J284,0)</f>
        <v>0</v>
      </c>
      <c r="BG284" s="172">
        <f t="shared" ref="BG284:BG294" si="86">IF(N284="zákl. přenesená",J284,0)</f>
        <v>0</v>
      </c>
      <c r="BH284" s="172">
        <f t="shared" ref="BH284:BH294" si="87">IF(N284="sníž. přenesená",J284,0)</f>
        <v>0</v>
      </c>
      <c r="BI284" s="172">
        <f t="shared" ref="BI284:BI294" si="88">IF(N284="nulová",J284,0)</f>
        <v>0</v>
      </c>
      <c r="BJ284" s="14" t="s">
        <v>83</v>
      </c>
      <c r="BK284" s="172">
        <f t="shared" ref="BK284:BK294" si="89">ROUND(I284*H284,2)</f>
        <v>0</v>
      </c>
      <c r="BL284" s="14" t="s">
        <v>249</v>
      </c>
      <c r="BM284" s="171" t="s">
        <v>1506</v>
      </c>
    </row>
    <row r="285" spans="1:65" s="2" customFormat="1" ht="21.75" customHeight="1">
      <c r="A285" s="29"/>
      <c r="B285" s="158"/>
      <c r="C285" s="159" t="s">
        <v>554</v>
      </c>
      <c r="D285" s="159" t="s">
        <v>142</v>
      </c>
      <c r="E285" s="160" t="s">
        <v>1170</v>
      </c>
      <c r="F285" s="161" t="s">
        <v>1171</v>
      </c>
      <c r="G285" s="162" t="s">
        <v>214</v>
      </c>
      <c r="H285" s="163">
        <v>62.04</v>
      </c>
      <c r="I285" s="164"/>
      <c r="J285" s="165">
        <f t="shared" si="80"/>
        <v>0</v>
      </c>
      <c r="K285" s="166"/>
      <c r="L285" s="30"/>
      <c r="M285" s="167" t="s">
        <v>1</v>
      </c>
      <c r="N285" s="168" t="s">
        <v>40</v>
      </c>
      <c r="O285" s="55"/>
      <c r="P285" s="169">
        <f t="shared" si="81"/>
        <v>0</v>
      </c>
      <c r="Q285" s="169">
        <v>0</v>
      </c>
      <c r="R285" s="169">
        <f t="shared" si="82"/>
        <v>0</v>
      </c>
      <c r="S285" s="169">
        <v>0</v>
      </c>
      <c r="T285" s="170">
        <f t="shared" si="8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249</v>
      </c>
      <c r="AT285" s="171" t="s">
        <v>142</v>
      </c>
      <c r="AU285" s="171" t="s">
        <v>85</v>
      </c>
      <c r="AY285" s="14" t="s">
        <v>139</v>
      </c>
      <c r="BE285" s="172">
        <f t="shared" si="84"/>
        <v>0</v>
      </c>
      <c r="BF285" s="172">
        <f t="shared" si="85"/>
        <v>0</v>
      </c>
      <c r="BG285" s="172">
        <f t="shared" si="86"/>
        <v>0</v>
      </c>
      <c r="BH285" s="172">
        <f t="shared" si="87"/>
        <v>0</v>
      </c>
      <c r="BI285" s="172">
        <f t="shared" si="88"/>
        <v>0</v>
      </c>
      <c r="BJ285" s="14" t="s">
        <v>83</v>
      </c>
      <c r="BK285" s="172">
        <f t="shared" si="89"/>
        <v>0</v>
      </c>
      <c r="BL285" s="14" t="s">
        <v>249</v>
      </c>
      <c r="BM285" s="171" t="s">
        <v>1507</v>
      </c>
    </row>
    <row r="286" spans="1:65" s="2" customFormat="1" ht="21.75" customHeight="1">
      <c r="A286" s="29"/>
      <c r="B286" s="158"/>
      <c r="C286" s="173" t="s">
        <v>166</v>
      </c>
      <c r="D286" s="173" t="s">
        <v>217</v>
      </c>
      <c r="E286" s="174" t="s">
        <v>1174</v>
      </c>
      <c r="F286" s="175" t="s">
        <v>1175</v>
      </c>
      <c r="G286" s="176" t="s">
        <v>214</v>
      </c>
      <c r="H286" s="177">
        <v>65.141999999999996</v>
      </c>
      <c r="I286" s="178"/>
      <c r="J286" s="179">
        <f t="shared" si="80"/>
        <v>0</v>
      </c>
      <c r="K286" s="180"/>
      <c r="L286" s="181"/>
      <c r="M286" s="182" t="s">
        <v>1</v>
      </c>
      <c r="N286" s="183" t="s">
        <v>40</v>
      </c>
      <c r="O286" s="55"/>
      <c r="P286" s="169">
        <f t="shared" si="81"/>
        <v>0</v>
      </c>
      <c r="Q286" s="169">
        <v>0</v>
      </c>
      <c r="R286" s="169">
        <f t="shared" si="82"/>
        <v>0</v>
      </c>
      <c r="S286" s="169">
        <v>0</v>
      </c>
      <c r="T286" s="170">
        <f t="shared" si="8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421</v>
      </c>
      <c r="AT286" s="171" t="s">
        <v>217</v>
      </c>
      <c r="AU286" s="171" t="s">
        <v>85</v>
      </c>
      <c r="AY286" s="14" t="s">
        <v>139</v>
      </c>
      <c r="BE286" s="172">
        <f t="shared" si="84"/>
        <v>0</v>
      </c>
      <c r="BF286" s="172">
        <f t="shared" si="85"/>
        <v>0</v>
      </c>
      <c r="BG286" s="172">
        <f t="shared" si="86"/>
        <v>0</v>
      </c>
      <c r="BH286" s="172">
        <f t="shared" si="87"/>
        <v>0</v>
      </c>
      <c r="BI286" s="172">
        <f t="shared" si="88"/>
        <v>0</v>
      </c>
      <c r="BJ286" s="14" t="s">
        <v>83</v>
      </c>
      <c r="BK286" s="172">
        <f t="shared" si="89"/>
        <v>0</v>
      </c>
      <c r="BL286" s="14" t="s">
        <v>249</v>
      </c>
      <c r="BM286" s="171" t="s">
        <v>1508</v>
      </c>
    </row>
    <row r="287" spans="1:65" s="2" customFormat="1" ht="16.5" customHeight="1">
      <c r="A287" s="29"/>
      <c r="B287" s="158"/>
      <c r="C287" s="159" t="s">
        <v>191</v>
      </c>
      <c r="D287" s="159" t="s">
        <v>142</v>
      </c>
      <c r="E287" s="160" t="s">
        <v>1509</v>
      </c>
      <c r="F287" s="161" t="s">
        <v>1510</v>
      </c>
      <c r="G287" s="162" t="s">
        <v>153</v>
      </c>
      <c r="H287" s="163">
        <v>57.761000000000003</v>
      </c>
      <c r="I287" s="164"/>
      <c r="J287" s="165">
        <f t="shared" si="80"/>
        <v>0</v>
      </c>
      <c r="K287" s="166"/>
      <c r="L287" s="30"/>
      <c r="M287" s="167" t="s">
        <v>1</v>
      </c>
      <c r="N287" s="168" t="s">
        <v>40</v>
      </c>
      <c r="O287" s="55"/>
      <c r="P287" s="169">
        <f t="shared" si="81"/>
        <v>0</v>
      </c>
      <c r="Q287" s="169">
        <v>0</v>
      </c>
      <c r="R287" s="169">
        <f t="shared" si="82"/>
        <v>0</v>
      </c>
      <c r="S287" s="169">
        <v>0</v>
      </c>
      <c r="T287" s="170">
        <f t="shared" si="8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249</v>
      </c>
      <c r="AT287" s="171" t="s">
        <v>142</v>
      </c>
      <c r="AU287" s="171" t="s">
        <v>85</v>
      </c>
      <c r="AY287" s="14" t="s">
        <v>139</v>
      </c>
      <c r="BE287" s="172">
        <f t="shared" si="84"/>
        <v>0</v>
      </c>
      <c r="BF287" s="172">
        <f t="shared" si="85"/>
        <v>0</v>
      </c>
      <c r="BG287" s="172">
        <f t="shared" si="86"/>
        <v>0</v>
      </c>
      <c r="BH287" s="172">
        <f t="shared" si="87"/>
        <v>0</v>
      </c>
      <c r="BI287" s="172">
        <f t="shared" si="88"/>
        <v>0</v>
      </c>
      <c r="BJ287" s="14" t="s">
        <v>83</v>
      </c>
      <c r="BK287" s="172">
        <f t="shared" si="89"/>
        <v>0</v>
      </c>
      <c r="BL287" s="14" t="s">
        <v>249</v>
      </c>
      <c r="BM287" s="171" t="s">
        <v>1511</v>
      </c>
    </row>
    <row r="288" spans="1:65" s="2" customFormat="1" ht="16.5" customHeight="1">
      <c r="A288" s="29"/>
      <c r="B288" s="158"/>
      <c r="C288" s="173" t="s">
        <v>1161</v>
      </c>
      <c r="D288" s="173" t="s">
        <v>217</v>
      </c>
      <c r="E288" s="174" t="s">
        <v>1182</v>
      </c>
      <c r="F288" s="175" t="s">
        <v>1183</v>
      </c>
      <c r="G288" s="176" t="s">
        <v>153</v>
      </c>
      <c r="H288" s="177">
        <v>60.649000000000001</v>
      </c>
      <c r="I288" s="178"/>
      <c r="J288" s="179">
        <f t="shared" si="80"/>
        <v>0</v>
      </c>
      <c r="K288" s="180"/>
      <c r="L288" s="181"/>
      <c r="M288" s="182" t="s">
        <v>1</v>
      </c>
      <c r="N288" s="183" t="s">
        <v>40</v>
      </c>
      <c r="O288" s="55"/>
      <c r="P288" s="169">
        <f t="shared" si="81"/>
        <v>0</v>
      </c>
      <c r="Q288" s="169">
        <v>0</v>
      </c>
      <c r="R288" s="169">
        <f t="shared" si="82"/>
        <v>0</v>
      </c>
      <c r="S288" s="169">
        <v>0</v>
      </c>
      <c r="T288" s="170">
        <f t="shared" si="8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421</v>
      </c>
      <c r="AT288" s="171" t="s">
        <v>217</v>
      </c>
      <c r="AU288" s="171" t="s">
        <v>85</v>
      </c>
      <c r="AY288" s="14" t="s">
        <v>139</v>
      </c>
      <c r="BE288" s="172">
        <f t="shared" si="84"/>
        <v>0</v>
      </c>
      <c r="BF288" s="172">
        <f t="shared" si="85"/>
        <v>0</v>
      </c>
      <c r="BG288" s="172">
        <f t="shared" si="86"/>
        <v>0</v>
      </c>
      <c r="BH288" s="172">
        <f t="shared" si="87"/>
        <v>0</v>
      </c>
      <c r="BI288" s="172">
        <f t="shared" si="88"/>
        <v>0</v>
      </c>
      <c r="BJ288" s="14" t="s">
        <v>83</v>
      </c>
      <c r="BK288" s="172">
        <f t="shared" si="89"/>
        <v>0</v>
      </c>
      <c r="BL288" s="14" t="s">
        <v>249</v>
      </c>
      <c r="BM288" s="171" t="s">
        <v>1512</v>
      </c>
    </row>
    <row r="289" spans="1:65" s="2" customFormat="1" ht="21.75" customHeight="1">
      <c r="A289" s="29"/>
      <c r="B289" s="158"/>
      <c r="C289" s="159" t="s">
        <v>1165</v>
      </c>
      <c r="D289" s="159" t="s">
        <v>142</v>
      </c>
      <c r="E289" s="160" t="s">
        <v>1178</v>
      </c>
      <c r="F289" s="161" t="s">
        <v>1179</v>
      </c>
      <c r="G289" s="162" t="s">
        <v>153</v>
      </c>
      <c r="H289" s="163">
        <v>18.364999999999998</v>
      </c>
      <c r="I289" s="164"/>
      <c r="J289" s="165">
        <f t="shared" si="80"/>
        <v>0</v>
      </c>
      <c r="K289" s="166"/>
      <c r="L289" s="30"/>
      <c r="M289" s="167" t="s">
        <v>1</v>
      </c>
      <c r="N289" s="168" t="s">
        <v>40</v>
      </c>
      <c r="O289" s="55"/>
      <c r="P289" s="169">
        <f t="shared" si="81"/>
        <v>0</v>
      </c>
      <c r="Q289" s="169">
        <v>0</v>
      </c>
      <c r="R289" s="169">
        <f t="shared" si="82"/>
        <v>0</v>
      </c>
      <c r="S289" s="169">
        <v>0</v>
      </c>
      <c r="T289" s="170">
        <f t="shared" si="8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249</v>
      </c>
      <c r="AT289" s="171" t="s">
        <v>142</v>
      </c>
      <c r="AU289" s="171" t="s">
        <v>85</v>
      </c>
      <c r="AY289" s="14" t="s">
        <v>139</v>
      </c>
      <c r="BE289" s="172">
        <f t="shared" si="84"/>
        <v>0</v>
      </c>
      <c r="BF289" s="172">
        <f t="shared" si="85"/>
        <v>0</v>
      </c>
      <c r="BG289" s="172">
        <f t="shared" si="86"/>
        <v>0</v>
      </c>
      <c r="BH289" s="172">
        <f t="shared" si="87"/>
        <v>0</v>
      </c>
      <c r="BI289" s="172">
        <f t="shared" si="88"/>
        <v>0</v>
      </c>
      <c r="BJ289" s="14" t="s">
        <v>83</v>
      </c>
      <c r="BK289" s="172">
        <f t="shared" si="89"/>
        <v>0</v>
      </c>
      <c r="BL289" s="14" t="s">
        <v>249</v>
      </c>
      <c r="BM289" s="171" t="s">
        <v>1513</v>
      </c>
    </row>
    <row r="290" spans="1:65" s="2" customFormat="1" ht="16.5" customHeight="1">
      <c r="A290" s="29"/>
      <c r="B290" s="158"/>
      <c r="C290" s="173" t="s">
        <v>1185</v>
      </c>
      <c r="D290" s="173" t="s">
        <v>217</v>
      </c>
      <c r="E290" s="174" t="s">
        <v>1182</v>
      </c>
      <c r="F290" s="175" t="s">
        <v>1183</v>
      </c>
      <c r="G290" s="176" t="s">
        <v>153</v>
      </c>
      <c r="H290" s="177">
        <v>19.283000000000001</v>
      </c>
      <c r="I290" s="178"/>
      <c r="J290" s="179">
        <f t="shared" si="80"/>
        <v>0</v>
      </c>
      <c r="K290" s="180"/>
      <c r="L290" s="181"/>
      <c r="M290" s="182" t="s">
        <v>1</v>
      </c>
      <c r="N290" s="183" t="s">
        <v>40</v>
      </c>
      <c r="O290" s="55"/>
      <c r="P290" s="169">
        <f t="shared" si="81"/>
        <v>0</v>
      </c>
      <c r="Q290" s="169">
        <v>0</v>
      </c>
      <c r="R290" s="169">
        <f t="shared" si="82"/>
        <v>0</v>
      </c>
      <c r="S290" s="169">
        <v>0</v>
      </c>
      <c r="T290" s="170">
        <f t="shared" si="8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421</v>
      </c>
      <c r="AT290" s="171" t="s">
        <v>217</v>
      </c>
      <c r="AU290" s="171" t="s">
        <v>85</v>
      </c>
      <c r="AY290" s="14" t="s">
        <v>139</v>
      </c>
      <c r="BE290" s="172">
        <f t="shared" si="84"/>
        <v>0</v>
      </c>
      <c r="BF290" s="172">
        <f t="shared" si="85"/>
        <v>0</v>
      </c>
      <c r="BG290" s="172">
        <f t="shared" si="86"/>
        <v>0</v>
      </c>
      <c r="BH290" s="172">
        <f t="shared" si="87"/>
        <v>0</v>
      </c>
      <c r="BI290" s="172">
        <f t="shared" si="88"/>
        <v>0</v>
      </c>
      <c r="BJ290" s="14" t="s">
        <v>83</v>
      </c>
      <c r="BK290" s="172">
        <f t="shared" si="89"/>
        <v>0</v>
      </c>
      <c r="BL290" s="14" t="s">
        <v>249</v>
      </c>
      <c r="BM290" s="171" t="s">
        <v>1514</v>
      </c>
    </row>
    <row r="291" spans="1:65" s="2" customFormat="1" ht="21.75" customHeight="1">
      <c r="A291" s="29"/>
      <c r="B291" s="158"/>
      <c r="C291" s="159" t="s">
        <v>558</v>
      </c>
      <c r="D291" s="159" t="s">
        <v>142</v>
      </c>
      <c r="E291" s="160" t="s">
        <v>1186</v>
      </c>
      <c r="F291" s="161" t="s">
        <v>1187</v>
      </c>
      <c r="G291" s="162" t="s">
        <v>153</v>
      </c>
      <c r="H291" s="163">
        <v>176.85599999999999</v>
      </c>
      <c r="I291" s="164"/>
      <c r="J291" s="165">
        <f t="shared" si="80"/>
        <v>0</v>
      </c>
      <c r="K291" s="166"/>
      <c r="L291" s="30"/>
      <c r="M291" s="167" t="s">
        <v>1</v>
      </c>
      <c r="N291" s="168" t="s">
        <v>40</v>
      </c>
      <c r="O291" s="55"/>
      <c r="P291" s="169">
        <f t="shared" si="81"/>
        <v>0</v>
      </c>
      <c r="Q291" s="169">
        <v>2.0000000000000001E-4</v>
      </c>
      <c r="R291" s="169">
        <f t="shared" si="82"/>
        <v>3.5371199999999998E-2</v>
      </c>
      <c r="S291" s="169">
        <v>0</v>
      </c>
      <c r="T291" s="170">
        <f t="shared" si="8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249</v>
      </c>
      <c r="AT291" s="171" t="s">
        <v>142</v>
      </c>
      <c r="AU291" s="171" t="s">
        <v>85</v>
      </c>
      <c r="AY291" s="14" t="s">
        <v>139</v>
      </c>
      <c r="BE291" s="172">
        <f t="shared" si="84"/>
        <v>0</v>
      </c>
      <c r="BF291" s="172">
        <f t="shared" si="85"/>
        <v>0</v>
      </c>
      <c r="BG291" s="172">
        <f t="shared" si="86"/>
        <v>0</v>
      </c>
      <c r="BH291" s="172">
        <f t="shared" si="87"/>
        <v>0</v>
      </c>
      <c r="BI291" s="172">
        <f t="shared" si="88"/>
        <v>0</v>
      </c>
      <c r="BJ291" s="14" t="s">
        <v>83</v>
      </c>
      <c r="BK291" s="172">
        <f t="shared" si="89"/>
        <v>0</v>
      </c>
      <c r="BL291" s="14" t="s">
        <v>249</v>
      </c>
      <c r="BM291" s="171" t="s">
        <v>1515</v>
      </c>
    </row>
    <row r="292" spans="1:65" s="2" customFormat="1" ht="21.75" customHeight="1">
      <c r="A292" s="29"/>
      <c r="B292" s="158"/>
      <c r="C292" s="159" t="s">
        <v>1189</v>
      </c>
      <c r="D292" s="159" t="s">
        <v>142</v>
      </c>
      <c r="E292" s="160" t="s">
        <v>1516</v>
      </c>
      <c r="F292" s="161" t="s">
        <v>1517</v>
      </c>
      <c r="G292" s="162" t="s">
        <v>153</v>
      </c>
      <c r="H292" s="163">
        <v>18.364999999999998</v>
      </c>
      <c r="I292" s="164"/>
      <c r="J292" s="165">
        <f t="shared" si="80"/>
        <v>0</v>
      </c>
      <c r="K292" s="166"/>
      <c r="L292" s="30"/>
      <c r="M292" s="167" t="s">
        <v>1</v>
      </c>
      <c r="N292" s="168" t="s">
        <v>40</v>
      </c>
      <c r="O292" s="55"/>
      <c r="P292" s="169">
        <f t="shared" si="81"/>
        <v>0</v>
      </c>
      <c r="Q292" s="169">
        <v>1.0000000000000001E-5</v>
      </c>
      <c r="R292" s="169">
        <f t="shared" si="82"/>
        <v>1.8364999999999999E-4</v>
      </c>
      <c r="S292" s="169">
        <v>0</v>
      </c>
      <c r="T292" s="170">
        <f t="shared" si="8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249</v>
      </c>
      <c r="AT292" s="171" t="s">
        <v>142</v>
      </c>
      <c r="AU292" s="171" t="s">
        <v>85</v>
      </c>
      <c r="AY292" s="14" t="s">
        <v>139</v>
      </c>
      <c r="BE292" s="172">
        <f t="shared" si="84"/>
        <v>0</v>
      </c>
      <c r="BF292" s="172">
        <f t="shared" si="85"/>
        <v>0</v>
      </c>
      <c r="BG292" s="172">
        <f t="shared" si="86"/>
        <v>0</v>
      </c>
      <c r="BH292" s="172">
        <f t="shared" si="87"/>
        <v>0</v>
      </c>
      <c r="BI292" s="172">
        <f t="shared" si="88"/>
        <v>0</v>
      </c>
      <c r="BJ292" s="14" t="s">
        <v>83</v>
      </c>
      <c r="BK292" s="172">
        <f t="shared" si="89"/>
        <v>0</v>
      </c>
      <c r="BL292" s="14" t="s">
        <v>249</v>
      </c>
      <c r="BM292" s="171" t="s">
        <v>1518</v>
      </c>
    </row>
    <row r="293" spans="1:65" s="2" customFormat="1" ht="21.75" customHeight="1">
      <c r="A293" s="29"/>
      <c r="B293" s="158"/>
      <c r="C293" s="159" t="s">
        <v>183</v>
      </c>
      <c r="D293" s="159" t="s">
        <v>142</v>
      </c>
      <c r="E293" s="160" t="s">
        <v>1519</v>
      </c>
      <c r="F293" s="161" t="s">
        <v>1520</v>
      </c>
      <c r="G293" s="162" t="s">
        <v>153</v>
      </c>
      <c r="H293" s="163">
        <v>57.761000000000003</v>
      </c>
      <c r="I293" s="164"/>
      <c r="J293" s="165">
        <f t="shared" si="80"/>
        <v>0</v>
      </c>
      <c r="K293" s="166"/>
      <c r="L293" s="30"/>
      <c r="M293" s="167" t="s">
        <v>1</v>
      </c>
      <c r="N293" s="168" t="s">
        <v>40</v>
      </c>
      <c r="O293" s="55"/>
      <c r="P293" s="169">
        <f t="shared" si="81"/>
        <v>0</v>
      </c>
      <c r="Q293" s="169">
        <v>1.0000000000000001E-5</v>
      </c>
      <c r="R293" s="169">
        <f t="shared" si="82"/>
        <v>5.776100000000001E-4</v>
      </c>
      <c r="S293" s="169">
        <v>0</v>
      </c>
      <c r="T293" s="170">
        <f t="shared" si="8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249</v>
      </c>
      <c r="AT293" s="171" t="s">
        <v>142</v>
      </c>
      <c r="AU293" s="171" t="s">
        <v>85</v>
      </c>
      <c r="AY293" s="14" t="s">
        <v>139</v>
      </c>
      <c r="BE293" s="172">
        <f t="shared" si="84"/>
        <v>0</v>
      </c>
      <c r="BF293" s="172">
        <f t="shared" si="85"/>
        <v>0</v>
      </c>
      <c r="BG293" s="172">
        <f t="shared" si="86"/>
        <v>0</v>
      </c>
      <c r="BH293" s="172">
        <f t="shared" si="87"/>
        <v>0</v>
      </c>
      <c r="BI293" s="172">
        <f t="shared" si="88"/>
        <v>0</v>
      </c>
      <c r="BJ293" s="14" t="s">
        <v>83</v>
      </c>
      <c r="BK293" s="172">
        <f t="shared" si="89"/>
        <v>0</v>
      </c>
      <c r="BL293" s="14" t="s">
        <v>249</v>
      </c>
      <c r="BM293" s="171" t="s">
        <v>1521</v>
      </c>
    </row>
    <row r="294" spans="1:65" s="2" customFormat="1" ht="21.75" customHeight="1">
      <c r="A294" s="29"/>
      <c r="B294" s="158"/>
      <c r="C294" s="159" t="s">
        <v>590</v>
      </c>
      <c r="D294" s="159" t="s">
        <v>142</v>
      </c>
      <c r="E294" s="160" t="s">
        <v>1190</v>
      </c>
      <c r="F294" s="161" t="s">
        <v>1191</v>
      </c>
      <c r="G294" s="162" t="s">
        <v>153</v>
      </c>
      <c r="H294" s="163">
        <v>176.85599999999999</v>
      </c>
      <c r="I294" s="164"/>
      <c r="J294" s="165">
        <f t="shared" si="80"/>
        <v>0</v>
      </c>
      <c r="K294" s="166"/>
      <c r="L294" s="30"/>
      <c r="M294" s="167" t="s">
        <v>1</v>
      </c>
      <c r="N294" s="168" t="s">
        <v>40</v>
      </c>
      <c r="O294" s="55"/>
      <c r="P294" s="169">
        <f t="shared" si="81"/>
        <v>0</v>
      </c>
      <c r="Q294" s="169">
        <v>2.9E-4</v>
      </c>
      <c r="R294" s="169">
        <f t="shared" si="82"/>
        <v>5.1288239999999999E-2</v>
      </c>
      <c r="S294" s="169">
        <v>0</v>
      </c>
      <c r="T294" s="170">
        <f t="shared" si="8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1" t="s">
        <v>249</v>
      </c>
      <c r="AT294" s="171" t="s">
        <v>142</v>
      </c>
      <c r="AU294" s="171" t="s">
        <v>85</v>
      </c>
      <c r="AY294" s="14" t="s">
        <v>139</v>
      </c>
      <c r="BE294" s="172">
        <f t="shared" si="84"/>
        <v>0</v>
      </c>
      <c r="BF294" s="172">
        <f t="shared" si="85"/>
        <v>0</v>
      </c>
      <c r="BG294" s="172">
        <f t="shared" si="86"/>
        <v>0</v>
      </c>
      <c r="BH294" s="172">
        <f t="shared" si="87"/>
        <v>0</v>
      </c>
      <c r="BI294" s="172">
        <f t="shared" si="88"/>
        <v>0</v>
      </c>
      <c r="BJ294" s="14" t="s">
        <v>83</v>
      </c>
      <c r="BK294" s="172">
        <f t="shared" si="89"/>
        <v>0</v>
      </c>
      <c r="BL294" s="14" t="s">
        <v>249</v>
      </c>
      <c r="BM294" s="171" t="s">
        <v>1522</v>
      </c>
    </row>
    <row r="295" spans="1:65" s="12" customFormat="1" ht="25.9" customHeight="1">
      <c r="B295" s="145"/>
      <c r="D295" s="146" t="s">
        <v>74</v>
      </c>
      <c r="E295" s="147" t="s">
        <v>1193</v>
      </c>
      <c r="F295" s="147" t="s">
        <v>1194</v>
      </c>
      <c r="I295" s="148"/>
      <c r="J295" s="149">
        <f>BK295</f>
        <v>0</v>
      </c>
      <c r="L295" s="145"/>
      <c r="M295" s="150"/>
      <c r="N295" s="151"/>
      <c r="O295" s="151"/>
      <c r="P295" s="152">
        <f>P296</f>
        <v>0</v>
      </c>
      <c r="Q295" s="151"/>
      <c r="R295" s="152">
        <f>R296</f>
        <v>0</v>
      </c>
      <c r="S295" s="151"/>
      <c r="T295" s="153">
        <f>T296</f>
        <v>0</v>
      </c>
      <c r="AR295" s="146" t="s">
        <v>465</v>
      </c>
      <c r="AT295" s="154" t="s">
        <v>74</v>
      </c>
      <c r="AU295" s="154" t="s">
        <v>75</v>
      </c>
      <c r="AY295" s="146" t="s">
        <v>139</v>
      </c>
      <c r="BK295" s="155">
        <f>BK296</f>
        <v>0</v>
      </c>
    </row>
    <row r="296" spans="1:65" s="12" customFormat="1" ht="22.9" customHeight="1">
      <c r="B296" s="145"/>
      <c r="D296" s="146" t="s">
        <v>74</v>
      </c>
      <c r="E296" s="156" t="s">
        <v>1195</v>
      </c>
      <c r="F296" s="156" t="s">
        <v>1196</v>
      </c>
      <c r="I296" s="148"/>
      <c r="J296" s="157">
        <f>BK296</f>
        <v>0</v>
      </c>
      <c r="L296" s="145"/>
      <c r="M296" s="150"/>
      <c r="N296" s="151"/>
      <c r="O296" s="151"/>
      <c r="P296" s="152">
        <f>P297</f>
        <v>0</v>
      </c>
      <c r="Q296" s="151"/>
      <c r="R296" s="152">
        <f>R297</f>
        <v>0</v>
      </c>
      <c r="S296" s="151"/>
      <c r="T296" s="153">
        <f>T297</f>
        <v>0</v>
      </c>
      <c r="AR296" s="146" t="s">
        <v>465</v>
      </c>
      <c r="AT296" s="154" t="s">
        <v>74</v>
      </c>
      <c r="AU296" s="154" t="s">
        <v>83</v>
      </c>
      <c r="AY296" s="146" t="s">
        <v>139</v>
      </c>
      <c r="BK296" s="155">
        <f>BK297</f>
        <v>0</v>
      </c>
    </row>
    <row r="297" spans="1:65" s="2" customFormat="1" ht="16.5" customHeight="1">
      <c r="A297" s="29"/>
      <c r="B297" s="158"/>
      <c r="C297" s="159" t="s">
        <v>854</v>
      </c>
      <c r="D297" s="159" t="s">
        <v>142</v>
      </c>
      <c r="E297" s="160" t="s">
        <v>1198</v>
      </c>
      <c r="F297" s="161" t="s">
        <v>1196</v>
      </c>
      <c r="G297" s="162" t="s">
        <v>1199</v>
      </c>
      <c r="H297" s="184"/>
      <c r="I297" s="164"/>
      <c r="J297" s="165">
        <f>ROUND(I297*H297,2)</f>
        <v>0</v>
      </c>
      <c r="K297" s="166"/>
      <c r="L297" s="30"/>
      <c r="M297" s="185" t="s">
        <v>1</v>
      </c>
      <c r="N297" s="186" t="s">
        <v>40</v>
      </c>
      <c r="O297" s="187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1200</v>
      </c>
      <c r="AT297" s="171" t="s">
        <v>142</v>
      </c>
      <c r="AU297" s="171" t="s">
        <v>85</v>
      </c>
      <c r="AY297" s="14" t="s">
        <v>139</v>
      </c>
      <c r="BE297" s="172">
        <f>IF(N297="základní",J297,0)</f>
        <v>0</v>
      </c>
      <c r="BF297" s="172">
        <f>IF(N297="snížená",J297,0)</f>
        <v>0</v>
      </c>
      <c r="BG297" s="172">
        <f>IF(N297="zákl. přenesená",J297,0)</f>
        <v>0</v>
      </c>
      <c r="BH297" s="172">
        <f>IF(N297="sníž. přenesená",J297,0)</f>
        <v>0</v>
      </c>
      <c r="BI297" s="172">
        <f>IF(N297="nulová",J297,0)</f>
        <v>0</v>
      </c>
      <c r="BJ297" s="14" t="s">
        <v>83</v>
      </c>
      <c r="BK297" s="172">
        <f>ROUND(I297*H297,2)</f>
        <v>0</v>
      </c>
      <c r="BL297" s="14" t="s">
        <v>1200</v>
      </c>
      <c r="BM297" s="171" t="s">
        <v>1523</v>
      </c>
    </row>
    <row r="298" spans="1:65" s="2" customFormat="1" ht="6.95" customHeight="1">
      <c r="A298" s="29"/>
      <c r="B298" s="44"/>
      <c r="C298" s="45"/>
      <c r="D298" s="45"/>
      <c r="E298" s="45"/>
      <c r="F298" s="45"/>
      <c r="G298" s="45"/>
      <c r="H298" s="45"/>
      <c r="I298" s="117"/>
      <c r="J298" s="45"/>
      <c r="K298" s="45"/>
      <c r="L298" s="30"/>
      <c r="M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</row>
  </sheetData>
  <autoFilter ref="C134:K297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Oprava střechy a s...</vt:lpstr>
      <vt:lpstr>SO02 - Oprava soc. zaříze...</vt:lpstr>
      <vt:lpstr>'Rekapitulace stavby'!Názvy_tisku</vt:lpstr>
      <vt:lpstr>'SO01 - Oprava střechy a s...'!Názvy_tisku</vt:lpstr>
      <vt:lpstr>'SO02 - Oprava soc. zaříze...'!Názvy_tisku</vt:lpstr>
      <vt:lpstr>'Rekapitulace stavby'!Oblast_tisku</vt:lpstr>
      <vt:lpstr>'SO01 - Oprava střechy a s...'!Oblast_tisku</vt:lpstr>
      <vt:lpstr>'SO02 - Oprava soc. zaříze...'!Oblast_tisku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2020-06-30T11:00:16Z</dcterms:created>
  <dcterms:modified xsi:type="dcterms:W3CDTF">2020-06-30T11:00:20Z</dcterms:modified>
</cp:coreProperties>
</file>